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Order summary" sheetId="1" state="visible" r:id="rId2"/>
    <sheet name="Dannolite" sheetId="2" state="hidden" r:id="rId3"/>
    <sheet name="PU holds" sheetId="3" state="visible" r:id="rId4"/>
    <sheet name="PE holds" sheetId="4" state="visible" r:id="rId5"/>
    <sheet name="Hardware &amp; others" sheetId="5" state="visible" r:id="rId6"/>
    <sheet name="Shipping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<sst xmlns="http://schemas.openxmlformats.org/spreadsheetml/2006/main" count="530" uniqueCount="264">
  <si>
    <t xml:space="preserve">Company/Name:</t>
  </si>
  <si>
    <t xml:space="preserve">EU VAT No.:</t>
  </si>
  <si>
    <t xml:space="preserve">Contact Name:</t>
  </si>
  <si>
    <t xml:space="preserve">ORDER FORM</t>
  </si>
  <si>
    <t xml:space="preserve">Billing Address:</t>
  </si>
  <si>
    <t xml:space="preserve">Shipping Address:</t>
  </si>
  <si>
    <t xml:space="preserve">Contact: sales@kitkaclimbing.com</t>
  </si>
  <si>
    <t xml:space="preserve">tel.:</t>
  </si>
  <si>
    <t xml:space="preserve">www.kitkaclimbing.com</t>
  </si>
  <si>
    <t xml:space="preserve">e-mail:</t>
  </si>
  <si>
    <t xml:space="preserve">ADD BOLTS - cap head</t>
  </si>
  <si>
    <t xml:space="preserve">Please fill your order to the separate sheets found in tabs below.</t>
  </si>
  <si>
    <t xml:space="preserve">Check stock levels:</t>
  </si>
  <si>
    <t xml:space="preserve">https://kitkaclimbing.com/stock-status/</t>
  </si>
  <si>
    <t xml:space="preserve">ver. Price change – 2024-08-08</t>
  </si>
  <si>
    <t xml:space="preserve">Summary</t>
  </si>
  <si>
    <t xml:space="preserve">Hold &amp; bolt count</t>
  </si>
  <si>
    <t xml:space="preserve">COLORS</t>
  </si>
  <si>
    <t xml:space="preserve">Sets</t>
  </si>
  <si>
    <t xml:space="preserve">PCS</t>
  </si>
  <si>
    <t xml:space="preserve">Weight (kg)</t>
  </si>
  <si>
    <t xml:space="preserve">Price</t>
  </si>
  <si>
    <t xml:space="preserve">White</t>
  </si>
  <si>
    <t xml:space="preserve">YELLOW</t>
  </si>
  <si>
    <t xml:space="preserve">GREEN</t>
  </si>
  <si>
    <t xml:space="preserve">Red</t>
  </si>
  <si>
    <t xml:space="preserve">Orange</t>
  </si>
  <si>
    <t xml:space="preserve">BLUE</t>
  </si>
  <si>
    <t xml:space="preserve">Grey</t>
  </si>
  <si>
    <t xml:space="preserve">Black</t>
  </si>
  <si>
    <t xml:space="preserve">F. Orange</t>
  </si>
  <si>
    <t xml:space="preserve">F. Green</t>
  </si>
  <si>
    <t xml:space="preserve">F. Pink</t>
  </si>
  <si>
    <t xml:space="preserve">F. Yellow</t>
  </si>
  <si>
    <t xml:space="preserve">Signal Violet</t>
  </si>
  <si>
    <t xml:space="preserve">US Orange</t>
  </si>
  <si>
    <t xml:space="preserve">US Green dark</t>
  </si>
  <si>
    <t xml:space="preserve">US Green light</t>
  </si>
  <si>
    <t xml:space="preserve">Pure White</t>
  </si>
  <si>
    <t xml:space="preserve">Traffic White RAL 9016</t>
  </si>
  <si>
    <t xml:space="preserve">PU holds</t>
  </si>
  <si>
    <t xml:space="preserve">PU Dannomond</t>
  </si>
  <si>
    <t xml:space="preserve">x</t>
  </si>
  <si>
    <t xml:space="preserve">Traffic Yellow RAL 1023</t>
  </si>
  <si>
    <t xml:space="preserve">PE holds</t>
  </si>
  <si>
    <t xml:space="preserve">Leaf Green RAL 6002</t>
  </si>
  <si>
    <t xml:space="preserve">ALL HOLDS</t>
  </si>
  <si>
    <t xml:space="preserve">Traffic Red RAL 3020</t>
  </si>
  <si>
    <t xml:space="preserve">Required bolts</t>
  </si>
  <si>
    <t xml:space="preserve">Pastel Orange RAL 2003</t>
  </si>
  <si>
    <t xml:space="preserve">Selected bolts</t>
  </si>
  <si>
    <t xml:space="preserve">Sky Blue RAL 5015</t>
  </si>
  <si>
    <t xml:space="preserve">Add required bolts</t>
  </si>
  <si>
    <t xml:space="preserve">Silver Grey RAL 7001</t>
  </si>
  <si>
    <t xml:space="preserve">Others</t>
  </si>
  <si>
    <t xml:space="preserve">Jet Black RAL 9005</t>
  </si>
  <si>
    <t xml:space="preserve">ALL</t>
  </si>
  <si>
    <t xml:space="preserve">F. Orange RAL 2005</t>
  </si>
  <si>
    <t xml:space="preserve">F. Green PANTONE 802C</t>
  </si>
  <si>
    <t xml:space="preserve"> </t>
  </si>
  <si>
    <t xml:space="preserve">F. Pink PANTONE 806C</t>
  </si>
  <si>
    <t xml:space="preserve">EUROS</t>
  </si>
  <si>
    <t xml:space="preserve">F. Yellow RAL 1026</t>
  </si>
  <si>
    <t xml:space="preserve">Price VAT 0 %</t>
  </si>
  <si>
    <t xml:space="preserve">Signal Violet RAL 4008</t>
  </si>
  <si>
    <t xml:space="preserve">TOTAL VAT 0%</t>
  </si>
  <si>
    <t xml:space="preserve">Pure White (PU)</t>
  </si>
  <si>
    <t xml:space="preserve">Bolt lenghts (mm)</t>
  </si>
  <si>
    <t xml:space="preserve">SET</t>
  </si>
  <si>
    <t xml:space="preserve">Holds</t>
  </si>
  <si>
    <t xml:space="preserve">PRICE VAT 0 %</t>
  </si>
  <si>
    <t xml:space="preserve">Purple</t>
  </si>
  <si>
    <t xml:space="preserve">Total weight (kg)</t>
  </si>
  <si>
    <t xml:space="preserve">PRICE VAT 0%</t>
  </si>
  <si>
    <t xml:space="preserve">PU Dannolite</t>
  </si>
  <si>
    <t xml:space="preserve">GROOVY</t>
  </si>
  <si>
    <t xml:space="preserve">Groovy Edges - Medium</t>
  </si>
  <si>
    <t xml:space="preserve">Groovy Edges - Small</t>
  </si>
  <si>
    <t xml:space="preserve">Groovy Slopers -  Big</t>
  </si>
  <si>
    <t xml:space="preserve">Groovy Slopers - Medium</t>
  </si>
  <si>
    <t xml:space="preserve">Goovy Bundle</t>
  </si>
  <si>
    <t xml:space="preserve">GRANITE</t>
  </si>
  <si>
    <t xml:space="preserve">Granite Big Sticks</t>
  </si>
  <si>
    <t xml:space="preserve">Granite Edge</t>
  </si>
  <si>
    <t xml:space="preserve">Granite Edge - L</t>
  </si>
  <si>
    <t xml:space="preserve">Granite Feet - Micro</t>
  </si>
  <si>
    <t xml:space="preserve">Granite Feet - Mini</t>
  </si>
  <si>
    <t xml:space="preserve">Granite Incuts</t>
  </si>
  <si>
    <t xml:space="preserve">Granite Oversize - M</t>
  </si>
  <si>
    <t xml:space="preserve">Granite Pinch</t>
  </si>
  <si>
    <t xml:space="preserve">Granite Plates</t>
  </si>
  <si>
    <t xml:space="preserve">Granite Rocks</t>
  </si>
  <si>
    <t xml:space="preserve">Granite Oversize - S</t>
  </si>
  <si>
    <t xml:space="preserve">Granite Bundle</t>
  </si>
  <si>
    <t xml:space="preserve">HALF DOME</t>
  </si>
  <si>
    <t xml:space="preserve">Half Dome - Arcturas</t>
  </si>
  <si>
    <t xml:space="preserve">Half Dome - Artic Sea</t>
  </si>
  <si>
    <t xml:space="preserve">Half Dome - Big Chill</t>
  </si>
  <si>
    <t xml:space="preserve">Half Dome - Bushido</t>
  </si>
  <si>
    <t xml:space="preserve">Half Dome - Feet</t>
  </si>
  <si>
    <t xml:space="preserve">Half Dome - Jet Stream</t>
  </si>
  <si>
    <t xml:space="preserve">Half Dome - Repo Man</t>
  </si>
  <si>
    <t xml:space="preserve">Half Dome - Shadows</t>
  </si>
  <si>
    <t xml:space="preserve">Half Dome - Zenith</t>
  </si>
  <si>
    <t xml:space="preserve">Half Dome Bundle</t>
  </si>
  <si>
    <t xml:space="preserve">MARE</t>
  </si>
  <si>
    <t xml:space="preserve">Mare Rings - L</t>
  </si>
  <si>
    <t xml:space="preserve">Mare Rings - M</t>
  </si>
  <si>
    <t xml:space="preserve">Mare Rings - S</t>
  </si>
  <si>
    <t xml:space="preserve">Mare Rings Bundle</t>
  </si>
  <si>
    <t xml:space="preserve">SCANDINAVIA</t>
  </si>
  <si>
    <t xml:space="preserve">Scandi Ergo Jugs - MEGA</t>
  </si>
  <si>
    <t xml:space="preserve">Scandi Fat Pinches</t>
  </si>
  <si>
    <t xml:space="preserve">Scandi Feet - Mini</t>
  </si>
  <si>
    <t xml:space="preserve">Scandi Feet - Nano</t>
  </si>
  <si>
    <t xml:space="preserve">Scandi Feet - Nano 2</t>
  </si>
  <si>
    <t xml:space="preserve">Scandi Jugs - L</t>
  </si>
  <si>
    <t xml:space="preserve">Scandi Jugs - M</t>
  </si>
  <si>
    <t xml:space="preserve">Scandi Jugs - MEGA</t>
  </si>
  <si>
    <t xml:space="preserve">Scandi Pinches - L</t>
  </si>
  <si>
    <t xml:space="preserve">Scandi Pinches - M</t>
  </si>
  <si>
    <t xml:space="preserve">Scandi Round Edges</t>
  </si>
  <si>
    <t xml:space="preserve">Scandi Round</t>
  </si>
  <si>
    <t xml:space="preserve">Scandi Two Hand Jugs</t>
  </si>
  <si>
    <t xml:space="preserve">Scandinavia Bundle Easy</t>
  </si>
  <si>
    <t xml:space="preserve">Scandinavia Bundle All</t>
  </si>
  <si>
    <t xml:space="preserve">SPACE</t>
  </si>
  <si>
    <t xml:space="preserve">Space Blocks - Mega</t>
  </si>
  <si>
    <t xml:space="preserve">Space Blocks - L</t>
  </si>
  <si>
    <t xml:space="preserve">Space Blocks - XL</t>
  </si>
  <si>
    <t xml:space="preserve">Space Edges</t>
  </si>
  <si>
    <t xml:space="preserve">Space Feet - Nano</t>
  </si>
  <si>
    <t xml:space="preserve">Space Flat Heads</t>
  </si>
  <si>
    <t xml:space="preserve">Space Oversize - L</t>
  </si>
  <si>
    <t xml:space="preserve">Space Long Edges</t>
  </si>
  <si>
    <t xml:space="preserve">Space Oversize - M</t>
  </si>
  <si>
    <t xml:space="preserve">Space Oversize - S</t>
  </si>
  <si>
    <t xml:space="preserve">Space Short Edges</t>
  </si>
  <si>
    <t xml:space="preserve">Space Bundle</t>
  </si>
  <si>
    <t xml:space="preserve">SPECIALS</t>
  </si>
  <si>
    <t xml:space="preserve">Ice cubes</t>
  </si>
  <si>
    <t xml:space="preserve">Three Way - Big</t>
  </si>
  <si>
    <t xml:space="preserve">Valentine´s </t>
  </si>
  <si>
    <t xml:space="preserve">Number of holds</t>
  </si>
  <si>
    <t xml:space="preserve">ID</t>
  </si>
  <si>
    <t xml:space="preserve">DISTRIBUTOR PRICE VAT 0%</t>
  </si>
  <si>
    <t xml:space="preserve">US Gren light</t>
  </si>
  <si>
    <t xml:space="preserve">PU DANNOMOND</t>
  </si>
  <si>
    <t xml:space="preserve">DIMPLE</t>
  </si>
  <si>
    <t xml:space="preserve">Dimple 2 Hand jugs</t>
  </si>
  <si>
    <t xml:space="preserve">Dimple Jugs M</t>
  </si>
  <si>
    <t xml:space="preserve">Dimple Feet</t>
  </si>
  <si>
    <t xml:space="preserve">Dimple Jugs L</t>
  </si>
  <si>
    <t xml:space="preserve">Dimple Jugs S</t>
  </si>
  <si>
    <t xml:space="preserve">Dimple Jugs XL</t>
  </si>
  <si>
    <t xml:space="preserve">Dimple Bundle</t>
  </si>
  <si>
    <t xml:space="preserve">FACETS</t>
  </si>
  <si>
    <t xml:space="preserve">Facets 001</t>
  </si>
  <si>
    <t xml:space="preserve">Facets 002</t>
  </si>
  <si>
    <t xml:space="preserve">Facets 003</t>
  </si>
  <si>
    <t xml:space="preserve">Facets 004</t>
  </si>
  <si>
    <t xml:space="preserve">Facets 005</t>
  </si>
  <si>
    <t xml:space="preserve">Facets 006</t>
  </si>
  <si>
    <t xml:space="preserve">Facets 007</t>
  </si>
  <si>
    <t xml:space="preserve">Facets 008</t>
  </si>
  <si>
    <t xml:space="preserve">Facets 009</t>
  </si>
  <si>
    <t xml:space="preserve">Facets 010</t>
  </si>
  <si>
    <t xml:space="preserve">Facets 011</t>
  </si>
  <si>
    <t xml:space="preserve">Facets 012</t>
  </si>
  <si>
    <t xml:space="preserve">Facets 013</t>
  </si>
  <si>
    <t xml:space="preserve">Facets 014</t>
  </si>
  <si>
    <t xml:space="preserve">Facets Bundle</t>
  </si>
  <si>
    <t xml:space="preserve">Groovy Slopers – Big</t>
  </si>
  <si>
    <t xml:space="preserve">Groovy Bundle</t>
  </si>
  <si>
    <t xml:space="preserve">Half Dome Arcturas</t>
  </si>
  <si>
    <t xml:space="preserve">Half Dome Arctic Sea</t>
  </si>
  <si>
    <t xml:space="preserve">Half Dome Big Chill</t>
  </si>
  <si>
    <t xml:space="preserve">Half Dome Bushido</t>
  </si>
  <si>
    <t xml:space="preserve">Half Dome Feet</t>
  </si>
  <si>
    <t xml:space="preserve">Half Dome Jet Stream</t>
  </si>
  <si>
    <t xml:space="preserve">Half Dome Repo Man</t>
  </si>
  <si>
    <t xml:space="preserve">Half Dome Shadows</t>
  </si>
  <si>
    <t xml:space="preserve">Half Dome Zenith</t>
  </si>
  <si>
    <t xml:space="preserve">Scandi Bundle Easy</t>
  </si>
  <si>
    <t xml:space="preserve">Scandi Bundle All</t>
  </si>
  <si>
    <t xml:space="preserve">SLICKS - NEW!!</t>
  </si>
  <si>
    <t xml:space="preserve">Slicks 001</t>
  </si>
  <si>
    <t xml:space="preserve">Slicks 002</t>
  </si>
  <si>
    <t xml:space="preserve">Slicks 003</t>
  </si>
  <si>
    <t xml:space="preserve">Slicks 005</t>
  </si>
  <si>
    <t xml:space="preserve">Slicks 006</t>
  </si>
  <si>
    <t xml:space="preserve">Slicks 007</t>
  </si>
  <si>
    <t xml:space="preserve">Slicks 008</t>
  </si>
  <si>
    <t xml:space="preserve">Slicks 009</t>
  </si>
  <si>
    <t xml:space="preserve">Slicks 010</t>
  </si>
  <si>
    <t xml:space="preserve">Slicks 011</t>
  </si>
  <si>
    <t xml:space="preserve">Slicks 012</t>
  </si>
  <si>
    <t xml:space="preserve">Slicks 013</t>
  </si>
  <si>
    <t xml:space="preserve">Slicks 014</t>
  </si>
  <si>
    <t xml:space="preserve">Slicks Bundle</t>
  </si>
  <si>
    <t xml:space="preserve">Valentine´s</t>
  </si>
  <si>
    <t xml:space="preserve">PE Climbing holds</t>
  </si>
  <si>
    <t xml:space="preserve">Dimple 2 Hand Jugs</t>
  </si>
  <si>
    <t xml:space="preserve">Dimple bundle</t>
  </si>
  <si>
    <t xml:space="preserve">Rolls</t>
  </si>
  <si>
    <t xml:space="preserve">Grip tapes</t>
  </si>
  <si>
    <t xml:space="preserve">Grip tape 18.3m</t>
  </si>
  <si>
    <t xml:space="preserve">Bolts - price list</t>
  </si>
  <si>
    <t xml:space="preserve">M10 Cap head bolts DIN 912</t>
  </si>
  <si>
    <t xml:space="preserve">M10 Countersunk bolt DIN 7991</t>
  </si>
  <si>
    <t xml:space="preserve">5 mm wood screw - philips head</t>
  </si>
  <si>
    <t xml:space="preserve">Weight (g/10mm)</t>
  </si>
  <si>
    <t xml:space="preserve">35 mm</t>
  </si>
  <si>
    <t xml:space="preserve">40 mm</t>
  </si>
  <si>
    <t xml:space="preserve">50 mm</t>
  </si>
  <si>
    <t xml:space="preserve">60 mm</t>
  </si>
  <si>
    <t xml:space="preserve">70 mm</t>
  </si>
  <si>
    <t xml:space="preserve">80 mm</t>
  </si>
  <si>
    <t xml:space="preserve">90 mm</t>
  </si>
  <si>
    <t xml:space="preserve">100 mm</t>
  </si>
  <si>
    <t xml:space="preserve">120 mm</t>
  </si>
  <si>
    <t xml:space="preserve">140 mm</t>
  </si>
  <si>
    <t xml:space="preserve">160 mm</t>
  </si>
  <si>
    <t xml:space="preserve">180 mm</t>
  </si>
  <si>
    <t xml:space="preserve">200 mm</t>
  </si>
  <si>
    <t xml:space="preserve">233 mm</t>
  </si>
  <si>
    <t xml:space="preserve">Pieces</t>
  </si>
  <si>
    <t xml:space="preserve">Bolts and screws</t>
  </si>
  <si>
    <t xml:space="preserve">Totals</t>
  </si>
  <si>
    <t xml:space="preserve">T-nuts</t>
  </si>
  <si>
    <t xml:space="preserve">T-nut 13mm</t>
  </si>
  <si>
    <t xml:space="preserve">Square plate nut</t>
  </si>
  <si>
    <t xml:space="preserve">Shipping cost</t>
  </si>
  <si>
    <t xml:space="preserve">Country</t>
  </si>
  <si>
    <t xml:space="preserve">0-25 kg</t>
  </si>
  <si>
    <t xml:space="preserve">25-55 kg</t>
  </si>
  <si>
    <t xml:space="preserve">55-80 kg</t>
  </si>
  <si>
    <t xml:space="preserve">plus 80 kg</t>
  </si>
  <si>
    <t xml:space="preserve">Germany</t>
  </si>
  <si>
    <t xml:space="preserve">70 €+ 0,3 € per 1 kg (from 80 kg)</t>
  </si>
  <si>
    <t xml:space="preserve">Austria</t>
  </si>
  <si>
    <t xml:space="preserve">100 € + 0,46 € per 1 kg (from 80 kg)</t>
  </si>
  <si>
    <t xml:space="preserve">Belgium</t>
  </si>
  <si>
    <t xml:space="preserve">Croatia</t>
  </si>
  <si>
    <t xml:space="preserve">Czech Republic</t>
  </si>
  <si>
    <t xml:space="preserve">Denmark</t>
  </si>
  <si>
    <t xml:space="preserve">France</t>
  </si>
  <si>
    <t xml:space="preserve">Hungary</t>
  </si>
  <si>
    <t xml:space="preserve">Italy</t>
  </si>
  <si>
    <t xml:space="preserve">Luxembourg</t>
  </si>
  <si>
    <t xml:space="preserve">Netherlands</t>
  </si>
  <si>
    <t xml:space="preserve">Poland</t>
  </si>
  <si>
    <t xml:space="preserve">Slovakia</t>
  </si>
  <si>
    <t xml:space="preserve">Slovenia</t>
  </si>
  <si>
    <t xml:space="preserve">Spain</t>
  </si>
  <si>
    <t xml:space="preserve">UK</t>
  </si>
  <si>
    <t xml:space="preserve">Finland</t>
  </si>
  <si>
    <t xml:space="preserve">Estonia</t>
  </si>
  <si>
    <t xml:space="preserve">Ireland</t>
  </si>
  <si>
    <t xml:space="preserve">Latvia</t>
  </si>
  <si>
    <t xml:space="preserve"> 150 € + 0,6 € per 1 kg (from 80 kg)</t>
  </si>
  <si>
    <t xml:space="preserve">Lithuania</t>
  </si>
  <si>
    <t xml:space="preserve">Portugal</t>
  </si>
  <si>
    <t xml:space="preserve">Sweden</t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</si>
</sst>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[$$]#,##0.00;[RED]\-[$$]#,##0.00"/>
    <numFmt numFmtId="166" formatCode="@"/>
    <numFmt numFmtId="167" formatCode="General"/>
    <numFmt numFmtId="168" formatCode="0"/>
    <numFmt numFmtId="169" formatCode="0.00"/>
    <numFmt numFmtId="170" formatCode="#,##0.00\ [$€-1]"/>
    <numFmt numFmtId="171" formatCode="#,##0.00\ [$€-1];[RED]\-#,##0.00\ [$€-1]"/>
    <numFmt numFmtId="172" formatCode="#,##0\ [$€-1];[RED]\-#,##0\ [$€-1]"/>
    <numFmt numFmtId="173" formatCode="#,##0\ [$€-40C]"/>
    <numFmt numFmtId="174" formatCode="#,##0.00&quot; €&quot;"/>
    <numFmt numFmtId="175" formatCode="0.0"/>
    <numFmt numFmtId="176" formatCode="0.000"/>
    <numFmt numFmtId="177" formatCode="#,##0.00"/>
    <numFmt numFmtId="178" formatCode="#,##0.00\ [$€-40B]"/>
    <numFmt numFmtId="179" formatCode="0\ [$€-40B];\-0\ [$€-40B]"/>
    <numFmt numFmtId="180" formatCode="#,##0\ [$€-40B];[RED]\-#,##0\ [$€-40B]"/>
  </numFmts>
  <fonts count="4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 Unicode MS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u val="single"/>
      <sz val="12"/>
      <color rgb="FF0000FF"/>
      <name val="Calibri"/>
      <family val="2"/>
      <charset val="1"/>
    </font>
    <font>
      <u val="single"/>
      <sz val="10"/>
      <color rgb="FF0000D4"/>
      <name val="Calibri"/>
      <family val="2"/>
      <charset val="1"/>
    </font>
    <font>
      <b val="true"/>
      <u val="single"/>
      <sz val="12"/>
      <color rgb="FFFFFFFF"/>
      <name val="Calibri"/>
      <family val="0"/>
      <charset val="1"/>
    </font>
    <font>
      <u val="single"/>
      <sz val="10"/>
      <color rgb="FFFFFFFF"/>
      <name val="Calibri"/>
      <family val="0"/>
      <charset val="1"/>
    </font>
    <font>
      <sz val="18"/>
      <color rgb="FF000000"/>
      <name val="Calibri"/>
      <family val="0"/>
      <charset val="1"/>
    </font>
    <font>
      <u val="single"/>
      <sz val="10"/>
      <color rgb="FF1F497D"/>
      <name val="Calibri"/>
      <family val="0"/>
      <charset val="1"/>
    </font>
    <font>
      <sz val="22"/>
      <color rgb="FF000000"/>
      <name val="Calibri"/>
      <family val="0"/>
      <charset val="1"/>
    </font>
    <font>
      <b val="true"/>
      <sz val="22"/>
      <color rgb="FF000000"/>
      <name val="Calibri"/>
      <family val="0"/>
      <charset val="1"/>
    </font>
    <font>
      <sz val="22"/>
      <color rgb="FFFFFFFF"/>
      <name val="Calibri"/>
      <family val="0"/>
      <charset val="1"/>
    </font>
    <font>
      <sz val="22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FFFF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0"/>
      <color rgb="FFFFFFFF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0"/>
      <color rgb="FF1F497D"/>
      <name val="Calibri"/>
      <family val="0"/>
      <charset val="1"/>
    </font>
    <font>
      <sz val="12"/>
      <color rgb="FFFFFFFF"/>
      <name val="Calibri"/>
      <family val="0"/>
      <charset val="1"/>
    </font>
    <font>
      <sz val="12"/>
      <color rgb="FF000000"/>
      <name val="Calibri"/>
      <family val="0"/>
      <charset val="1"/>
    </font>
    <font>
      <sz val="14"/>
      <color rgb="FF333333"/>
      <name val="Helvetica Neue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1"/>
      <color rgb="FF000080"/>
      <name val="Calibri"/>
      <family val="0"/>
      <charset val="1"/>
    </font>
    <font>
      <sz val="12"/>
      <color rgb="FFFFFFFF"/>
      <name val="Calibri"/>
      <family val="2"/>
      <charset val="1"/>
    </font>
    <font>
      <b val="true"/>
      <sz val="18"/>
      <color rgb="FFFFFF00"/>
      <name val="Calibri"/>
      <family val="0"/>
      <charset val="1"/>
    </font>
    <font>
      <sz val="12"/>
      <color rgb="FFA6A6A6"/>
      <name val="Calibri"/>
      <family val="0"/>
      <charset val="1"/>
    </font>
    <font>
      <sz val="12"/>
      <color rgb="FF0000FF"/>
      <name val="Calibri"/>
      <family val="0"/>
      <charset val="1"/>
    </font>
    <font>
      <sz val="10"/>
      <name val="Calibri"/>
      <family val="0"/>
      <charset val="1"/>
    </font>
    <font>
      <b val="true"/>
      <sz val="12"/>
      <color rgb="FF0000FF"/>
      <name val="Calibri"/>
      <family val="0"/>
      <charset val="1"/>
    </font>
    <font>
      <sz val="12"/>
      <color rgb="FF000090"/>
      <name val="Calibri"/>
      <family val="0"/>
      <charset val="1"/>
    </font>
    <font>
      <b val="true"/>
      <sz val="12"/>
      <color rgb="FF000090"/>
      <name val="Calibri"/>
      <family val="0"/>
      <charset val="1"/>
    </font>
    <font>
      <sz val="10"/>
      <name val="Calibri"/>
      <family val="2"/>
      <charset val="1"/>
    </font>
    <font>
      <b val="true"/>
      <sz val="11"/>
      <color rgb="FF00008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0"/>
      <charset val="1"/>
    </font>
    <font>
      <b val="true"/>
      <sz val="18"/>
      <color rgb="FFFFFF00"/>
      <name val="Calibri"/>
      <family val="2"/>
      <charset val="1"/>
    </font>
    <font>
      <sz val="10"/>
      <color rgb="FF000000"/>
      <name val="Calibri"/>
      <family val="0"/>
      <charset val="1"/>
    </font>
    <font>
      <b val="true"/>
      <sz val="16"/>
      <color rgb="FFFFFF00"/>
      <name val="Calibri"/>
      <family val="0"/>
      <charset val="1"/>
    </font>
    <font>
      <b val="true"/>
      <sz val="10"/>
      <name val="Calibri"/>
      <family val="2"/>
      <charset val="1"/>
    </font>
    <font>
      <b val="true"/>
      <sz val="12"/>
      <color rgb="FFFFFFFF"/>
      <name val="Calibri"/>
      <family val="0"/>
      <charset val="1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FFFFF"/>
        <bgColor rgb="FFF2F2F2"/>
      </patternFill>
    </fill>
    <fill>
      <patternFill patternType="solid">
        <fgColor rgb="FF00FF00"/>
        <bgColor rgb="FF1FB714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CF305"/>
      </patternFill>
    </fill>
    <fill>
      <patternFill patternType="solid">
        <fgColor rgb="FF00800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3366FF"/>
        <bgColor rgb="FF4F81BD"/>
      </patternFill>
    </fill>
    <fill>
      <patternFill patternType="solid">
        <fgColor rgb="FF808080"/>
        <bgColor rgb="FF969696"/>
      </patternFill>
    </fill>
    <fill>
      <patternFill patternType="solid">
        <fgColor rgb="FF000000"/>
        <bgColor rgb="FF000080"/>
      </patternFill>
    </fill>
    <fill>
      <patternFill patternType="solid">
        <fgColor rgb="FFFF00FF"/>
        <bgColor rgb="FFFF00FF"/>
      </patternFill>
    </fill>
    <fill>
      <patternFill patternType="solid">
        <fgColor rgb="FFCC99FF"/>
        <bgColor rgb="FFFF99CC"/>
      </patternFill>
    </fill>
    <fill>
      <patternFill patternType="solid">
        <fgColor rgb="FF9BBB59"/>
        <bgColor rgb="FFA6A6A6"/>
      </patternFill>
    </fill>
    <fill>
      <patternFill patternType="solid">
        <fgColor rgb="FFF2F2F2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604A7B"/>
        <bgColor rgb="FF404040"/>
      </patternFill>
    </fill>
    <fill>
      <patternFill patternType="solid">
        <fgColor rgb="FF000090"/>
        <bgColor rgb="FF000080"/>
      </patternFill>
    </fill>
    <fill>
      <patternFill patternType="solid">
        <fgColor rgb="FF404040"/>
        <bgColor rgb="FF333333"/>
      </patternFill>
    </fill>
    <fill>
      <patternFill patternType="solid">
        <fgColor rgb="FFA6A6A6"/>
        <bgColor rgb="FF969696"/>
      </patternFill>
    </fill>
    <fill>
      <patternFill patternType="solid">
        <fgColor rgb="FFFFFF99"/>
        <bgColor rgb="FFF2F2F2"/>
      </patternFill>
    </fill>
    <fill>
      <patternFill patternType="solid">
        <fgColor rgb="FFFCF305"/>
        <bgColor rgb="FFFFFF00"/>
      </patternFill>
    </fill>
    <fill>
      <patternFill patternType="solid">
        <fgColor rgb="FF1FB714"/>
        <bgColor rgb="FF008000"/>
      </patternFill>
    </fill>
    <fill>
      <patternFill patternType="solid">
        <fgColor rgb="FF3333FF"/>
        <bgColor rgb="FF333399"/>
      </patternFill>
    </fill>
    <fill>
      <patternFill patternType="solid">
        <fgColor rgb="FF969696"/>
        <bgColor rgb="FFA6A6A6"/>
      </patternFill>
    </fill>
    <fill>
      <patternFill patternType="solid">
        <fgColor rgb="FF000080"/>
        <bgColor rgb="FF000090"/>
      </patternFill>
    </fill>
    <fill>
      <patternFill patternType="solid">
        <fgColor rgb="FF333333"/>
        <bgColor rgb="FF404040"/>
      </patternFill>
    </fill>
    <fill>
      <patternFill patternType="solid">
        <fgColor rgb="FF17375E"/>
        <bgColor rgb="FF193769"/>
      </patternFill>
    </fill>
    <fill>
      <patternFill patternType="solid">
        <fgColor rgb="FFC0C0C0"/>
        <bgColor rgb="FFCCCCFF"/>
      </patternFill>
    </fill>
    <fill>
      <patternFill patternType="solid">
        <fgColor rgb="FF333399"/>
        <bgColor rgb="FF193769"/>
      </patternFill>
    </fill>
    <fill>
      <patternFill patternType="solid">
        <fgColor rgb="FF193769"/>
        <bgColor rgb="FF17375E"/>
      </patternFill>
    </fill>
    <fill>
      <patternFill patternType="solid">
        <fgColor rgb="FF99CC00"/>
        <bgColor rgb="FF9BBB59"/>
      </patternFill>
    </fill>
  </fills>
  <borders count="5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ck"/>
      <right/>
      <top/>
      <bottom style="thin">
        <color rgb="FFC0C0C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ck"/>
      <right/>
      <top style="thin">
        <color rgb="FFC0C0C0"/>
      </top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 style="hair"/>
      <right/>
      <top style="thin">
        <color rgb="FFC0C0C0"/>
      </top>
      <bottom style="thin">
        <color rgb="FFC0C0C0"/>
      </bottom>
      <diagonal/>
    </border>
    <border diagonalUp="false" diagonalDown="false">
      <left style="hair"/>
      <right/>
      <top/>
      <bottom style="thin">
        <color rgb="FFC0C0C0"/>
      </bottom>
      <diagonal/>
    </border>
    <border diagonalUp="false" diagonalDown="false">
      <left style="thick"/>
      <right/>
      <top style="thin">
        <color rgb="FFC0C0C0"/>
      </top>
      <bottom style="thick"/>
      <diagonal/>
    </border>
    <border diagonalUp="false" diagonalDown="false">
      <left/>
      <right/>
      <top style="thin">
        <color rgb="FFC0C0C0"/>
      </top>
      <bottom style="thick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>
        <color rgb="FFC0C0C0"/>
      </bottom>
      <diagonal/>
    </border>
    <border diagonalUp="false" diagonalDown="false">
      <left/>
      <right style="thin"/>
      <top style="thin">
        <color rgb="FFC0C0C0"/>
      </top>
      <bottom style="thin">
        <color rgb="FFC0C0C0"/>
      </bottom>
      <diagonal/>
    </border>
    <border diagonalUp="false" diagonalDown="false">
      <left/>
      <right style="thin"/>
      <top style="thin">
        <color rgb="FFC0C0C0"/>
      </top>
      <bottom/>
      <diagonal/>
    </border>
    <border diagonalUp="false" diagonalDown="false">
      <left/>
      <right style="thin"/>
      <top style="thin">
        <color rgb="FFC0C0C0"/>
      </top>
      <bottom style="thick"/>
      <diagonal/>
    </border>
    <border diagonalUp="false" diagonalDown="false">
      <left/>
      <right style="thick"/>
      <top style="thin">
        <color rgb="FFC0C0C0"/>
      </top>
      <bottom style="thin">
        <color rgb="FFC0C0C0"/>
      </bottom>
      <diagonal/>
    </border>
    <border diagonalUp="false" diagonalDown="false">
      <left/>
      <right style="thick"/>
      <top style="thin">
        <color rgb="FFC0C0C0"/>
      </top>
      <bottom style="thick"/>
      <diagonal/>
    </border>
    <border diagonalUp="false" diagonalDown="false">
      <left/>
      <right style="thick"/>
      <top/>
      <bottom style="thin">
        <color rgb="FFC0C0C0"/>
      </bottom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" fillId="3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6" fontId="5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5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5" fillId="3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5" fillId="3" borderId="0" xfId="0" applyFont="true" applyBorder="false" applyAlignment="true" applyProtection="true">
      <alignment horizontal="left" vertical="bottom" textRotation="0" wrapText="true" indent="0" shrinkToFit="false"/>
      <protection locked="true" hidden="tru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5" fillId="3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4" fontId="7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5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3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true"/>
    </xf>
    <xf numFmtId="164" fontId="14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4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3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6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7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8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9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0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1" borderId="9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12" borderId="9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4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3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4" borderId="9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9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5" fillId="15" borderId="0" xfId="0" applyFont="true" applyBorder="false" applyAlignment="true" applyProtection="true">
      <alignment horizontal="right" vertical="bottom" textRotation="90" wrapText="false" indent="0" shrinkToFit="false"/>
      <protection locked="true" hidden="true"/>
    </xf>
    <xf numFmtId="164" fontId="23" fillId="16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1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1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8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9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0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1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12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4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4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1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15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6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0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1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4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12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7" fillId="1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1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6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6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7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1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12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3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4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5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1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4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9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11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8" fontId="7" fillId="17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7" fillId="17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8" fontId="6" fillId="17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1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5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6" fillId="17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1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21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8" fontId="5" fillId="17" borderId="2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8" fontId="0" fillId="17" borderId="22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7" fillId="17" borderId="2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7" fillId="1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6" fillId="17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17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17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12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8" fontId="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8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8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3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1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17" borderId="25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1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7" borderId="1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3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9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7" borderId="25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3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7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8" fillId="17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0" fontId="8" fillId="17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15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left" vertical="top" textRotation="0" wrapText="true" indent="0" shrinkToFit="false"/>
      <protection locked="true" hidden="true"/>
    </xf>
    <xf numFmtId="164" fontId="28" fillId="16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3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3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3" fontId="28" fillId="3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3" fontId="2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8" fillId="3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3" fontId="3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1" fillId="1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3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6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7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8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9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0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1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12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4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3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4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32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1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2" fillId="1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32" fillId="1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1" fillId="19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1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19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19" borderId="0" xfId="22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0" fillId="3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6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0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1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12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4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3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4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33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3" fillId="2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0" borderId="0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4" fontId="20" fillId="20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20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2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2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6" fillId="21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5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4" fontId="6" fillId="21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5" fillId="21" borderId="0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4" fontId="32" fillId="21" borderId="0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4" fontId="5" fillId="21" borderId="0" xfId="0" applyFont="true" applyBorder="false" applyAlignment="true" applyProtection="true">
      <alignment horizontal="general" vertical="bottom" textRotation="0" wrapText="false" indent="0" shrinkToFit="false"/>
      <protection locked="false" hidden="true"/>
    </xf>
    <xf numFmtId="168" fontId="7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7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5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4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3" borderId="2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7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8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9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1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1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4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3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4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36" fillId="1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36" fillId="22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3" borderId="2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7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8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9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1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12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4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3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4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7" fillId="17" borderId="3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1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1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7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8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9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1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12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4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3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4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21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21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7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21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3" borderId="3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7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6" fontId="7" fillId="8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6" fontId="7" fillId="14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5" fillId="0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3" borderId="3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8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14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7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7" fillId="17" borderId="3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6" fillId="21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7" fillId="21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9" fillId="21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7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6" fillId="21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34" fillId="21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38" fillId="0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6" fillId="3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7" fillId="3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6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7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8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9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10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11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9" fillId="12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4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13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14" borderId="2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7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6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9" fillId="17" borderId="28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17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17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6" fillId="17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21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7" fillId="21" borderId="0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8" fontId="9" fillId="21" borderId="0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8" fontId="7" fillId="21" borderId="0" xfId="0" applyFont="true" applyBorder="false" applyAlignment="true" applyProtection="true">
      <alignment horizontal="general" vertical="bottom" textRotation="0" wrapText="false" indent="0" shrinkToFit="false"/>
      <protection locked="false" hidden="true"/>
    </xf>
    <xf numFmtId="164" fontId="35" fillId="3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3" borderId="3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17" borderId="28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21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6" fillId="21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21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21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34" fillId="2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25" fillId="3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37" fillId="17" borderId="2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7" fontId="7" fillId="1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8" fontId="6" fillId="1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8" fontId="6" fillId="17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5" fillId="3" borderId="3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7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8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9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1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12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4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3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4" borderId="3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36" fillId="17" borderId="3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36" fillId="22" borderId="3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7" fontId="7" fillId="3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4" fontId="7" fillId="3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2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2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2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2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12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9" fontId="6" fillId="3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4" fontId="6" fillId="3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7" fontId="2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1" fillId="1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1" fillId="19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31" fillId="1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3" borderId="1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15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3" fillId="16" borderId="37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42" fillId="19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2" fillId="1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2" fillId="19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79" fontId="42" fillId="19" borderId="0" xfId="22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2" fillId="19" borderId="0" xfId="22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6" fillId="3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6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7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8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9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10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11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42" fillId="12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4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13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14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6" fillId="15" borderId="0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43" fillId="16" borderId="38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9" fillId="1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4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3" fillId="2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21" fillId="20" borderId="0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4" fontId="21" fillId="20" borderId="38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74" fontId="6" fillId="21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9" fontId="6" fillId="21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7" fillId="21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7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3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8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5" borderId="3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5" fillId="1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36" fillId="1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36" fillId="2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3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15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5" fillId="1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8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17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9" fontId="6" fillId="17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4" fontId="6" fillId="3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4" fontId="6" fillId="21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7" fillId="21" borderId="38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4" fontId="6" fillId="1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1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9" fontId="6" fillId="1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15" borderId="3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9" fontId="7" fillId="21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9" fontId="6" fillId="21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7" fillId="15" borderId="0" xfId="0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79" fontId="6" fillId="3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9" fontId="6" fillId="17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9" fontId="6" fillId="21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9" fontId="25" fillId="3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80" fontId="6" fillId="1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9" fontId="6" fillId="17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2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5" fontId="7" fillId="1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21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5" fontId="5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7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6" fillId="3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4" fontId="6" fillId="3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7" fillId="7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8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9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1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9" fillId="1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4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5" fillId="1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36" fillId="17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36" fillId="22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3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4" fontId="7" fillId="3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3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6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7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1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12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3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5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3" fillId="16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6" fillId="3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4" fontId="6" fillId="3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25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9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1" fillId="19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27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2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2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2" fillId="2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6" fillId="2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8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79" fontId="6" fillId="3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36" fillId="1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6" fillId="22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6" fillId="3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8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4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6" fillId="1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6" fillId="2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7" fillId="17" borderId="3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17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9" fontId="6" fillId="21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9" fontId="7" fillId="21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21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3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36" fillId="17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7" fillId="1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6" fillId="1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36" fillId="17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36" fillId="22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25" fillId="3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40" fillId="3" borderId="3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6" fillId="22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17" borderId="4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9" fontId="6" fillId="3" borderId="4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3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6" fillId="17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6" fillId="22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0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21" fillId="1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9" borderId="2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9" borderId="12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29" borderId="12" xfId="22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0" fillId="3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6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8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10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12" borderId="1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2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29" borderId="13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3" fillId="8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8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8" borderId="3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4" fontId="20" fillId="28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28" borderId="3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2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28" borderId="3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28" borderId="9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6" fillId="26" borderId="2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26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26" borderId="1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2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26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2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6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8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1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3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7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2" fillId="31" borderId="2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8" fillId="31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2" fillId="31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31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1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3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3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3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5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32" borderId="2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32" borderId="12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3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7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0" fillId="33" borderId="12" xfId="0" applyFont="true" applyBorder="true" applyAlignment="true" applyProtection="true">
      <alignment horizontal="right" vertical="bottom" textRotation="90" wrapText="false" indent="0" shrinkToFit="false"/>
      <protection locked="true" hidden="true"/>
    </xf>
    <xf numFmtId="164" fontId="21" fillId="32" borderId="13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3" fillId="8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1" fillId="28" borderId="25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74" fontId="7" fillId="26" borderId="1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17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3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7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33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17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7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17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11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2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3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5" fontId="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1" fillId="2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7" fillId="3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7" fillId="3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3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4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1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17" borderId="3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3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3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1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16" borderId="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16" borderId="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16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16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38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48" xfId="0" applyFont="fals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1"/>
    <cellStyle name="*unknown*" xfId="20" builtinId="8"/>
    <cellStyle name="Excel Built-in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BBB59"/>
      <rgbColor rgb="FF3333FF"/>
      <rgbColor rgb="FF4F81BD"/>
      <rgbColor rgb="FFC0C0C0"/>
      <rgbColor rgb="FF808080"/>
      <rgbColor rgb="FFA6A6A6"/>
      <rgbColor rgb="FF993366"/>
      <rgbColor rgb="FFF2F2F2"/>
      <rgbColor rgb="FFCCFFFF"/>
      <rgbColor rgb="FF660066"/>
      <rgbColor rgb="FFFF8080"/>
      <rgbColor rgb="FF1F497D"/>
      <rgbColor rgb="FFCCCCFF"/>
      <rgbColor rgb="FF000090"/>
      <rgbColor rgb="FFFF00FF"/>
      <rgbColor rgb="FFFCF305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04A7B"/>
      <rgbColor rgb="FF969696"/>
      <rgbColor rgb="FF17375E"/>
      <rgbColor rgb="FF1FB714"/>
      <rgbColor rgb="FF193769"/>
      <rgbColor rgb="FF40404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27000</xdr:colOff>
      <xdr:row>0</xdr:row>
      <xdr:rowOff>0</xdr:rowOff>
    </xdr:from>
    <xdr:to>
      <xdr:col>1</xdr:col>
      <xdr:colOff>326520</xdr:colOff>
      <xdr:row>2</xdr:row>
      <xdr:rowOff>119520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27000" y="0"/>
          <a:ext cx="1459080" cy="500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kitkaclimbing.com/" TargetMode="External"/><Relationship Id="rId2" Type="http://schemas.openxmlformats.org/officeDocument/2006/relationships/hyperlink" Target="https://kitkaclimbing.com/stock-status/" TargetMode="External"/><Relationship Id="rId3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kitkaclimbing.com/product/groovy-edges-m-pu/" TargetMode="External"/><Relationship Id="rId2" Type="http://schemas.openxmlformats.org/officeDocument/2006/relationships/hyperlink" Target="http://kitkaclimbing.com/product/groovy-edges-small-pu/" TargetMode="External"/><Relationship Id="rId3" Type="http://schemas.openxmlformats.org/officeDocument/2006/relationships/hyperlink" Target="http://kitkaclimbing.com/product/groovy-slopers-big-pu/" TargetMode="External"/><Relationship Id="rId4" Type="http://schemas.openxmlformats.org/officeDocument/2006/relationships/hyperlink" Target="http://kitkaclimbing.com/product/groovy-slopers-medium-pu/" TargetMode="External"/><Relationship Id="rId5" Type="http://schemas.openxmlformats.org/officeDocument/2006/relationships/hyperlink" Target="http://kitkaclimbing.com/product/groovy-bundle-pu/" TargetMode="External"/><Relationship Id="rId6" Type="http://schemas.openxmlformats.org/officeDocument/2006/relationships/hyperlink" Target="http://kitkaclimbing.com/product/big-sticks-pu/" TargetMode="External"/><Relationship Id="rId7" Type="http://schemas.openxmlformats.org/officeDocument/2006/relationships/hyperlink" Target="http://kitkaclimbing.com/product/granite-edge-pu-3/" TargetMode="External"/><Relationship Id="rId8" Type="http://schemas.openxmlformats.org/officeDocument/2006/relationships/hyperlink" Target="http://kitkaclimbing.com/product/big-granite-pu/" TargetMode="External"/><Relationship Id="rId9" Type="http://schemas.openxmlformats.org/officeDocument/2006/relationships/hyperlink" Target="http://kitkaclimbing.com/product/granite-feet-micro-pu/" TargetMode="External"/><Relationship Id="rId10" Type="http://schemas.openxmlformats.org/officeDocument/2006/relationships/hyperlink" Target="http://kitkaclimbing.com/product/granite-feet-mini-pu/" TargetMode="External"/><Relationship Id="rId11" Type="http://schemas.openxmlformats.org/officeDocument/2006/relationships/hyperlink" Target="http://kitkaclimbing.com/product/granite-incuts-pu/" TargetMode="External"/><Relationship Id="rId12" Type="http://schemas.openxmlformats.org/officeDocument/2006/relationships/hyperlink" Target="http://kitkaclimbing.com/product/granite-oversize-m-pu/" TargetMode="External"/><Relationship Id="rId13" Type="http://schemas.openxmlformats.org/officeDocument/2006/relationships/hyperlink" Target="http://kitkaclimbing.com/product/granite-pinch-pu/" TargetMode="External"/><Relationship Id="rId14" Type="http://schemas.openxmlformats.org/officeDocument/2006/relationships/hyperlink" Target="http://kitkaclimbing.com/product/granite-plates-pu/" TargetMode="External"/><Relationship Id="rId15" Type="http://schemas.openxmlformats.org/officeDocument/2006/relationships/hyperlink" Target="http://kitkaclimbing.com/product/granite-rocks-pu/" TargetMode="External"/><Relationship Id="rId16" Type="http://schemas.openxmlformats.org/officeDocument/2006/relationships/hyperlink" Target="http://kitkaclimbing.com/product/granite-oversize-s-pu/" TargetMode="External"/><Relationship Id="rId17" Type="http://schemas.openxmlformats.org/officeDocument/2006/relationships/hyperlink" Target="http://kitkaclimbing.com/product/granite-bundle-pu/" TargetMode="External"/><Relationship Id="rId18" Type="http://schemas.openxmlformats.org/officeDocument/2006/relationships/hyperlink" Target="http://www.kitkaclimbing.com/product/half-dome-arcturas/" TargetMode="External"/><Relationship Id="rId19" Type="http://schemas.openxmlformats.org/officeDocument/2006/relationships/hyperlink" Target="https://kitkaclimbing.com/product/half-dome-artic-sea/" TargetMode="External"/><Relationship Id="rId20" Type="http://schemas.openxmlformats.org/officeDocument/2006/relationships/hyperlink" Target="http://kitkaclimbing.com/product/half-dome-big-chill/" TargetMode="External"/><Relationship Id="rId21" Type="http://schemas.openxmlformats.org/officeDocument/2006/relationships/hyperlink" Target="http://kitkaclimbing.com/product/half-dome-bushido/" TargetMode="External"/><Relationship Id="rId22" Type="http://schemas.openxmlformats.org/officeDocument/2006/relationships/hyperlink" Target="http://kitkaclimbing.com/product/half-dome-feet/" TargetMode="External"/><Relationship Id="rId23" Type="http://schemas.openxmlformats.org/officeDocument/2006/relationships/hyperlink" Target="http://kitkaclimbing.com/product/half-dome-jet-stream/" TargetMode="External"/><Relationship Id="rId24" Type="http://schemas.openxmlformats.org/officeDocument/2006/relationships/hyperlink" Target="http://kitkaclimbing.com/product/half-dome-repo-man/" TargetMode="External"/><Relationship Id="rId25" Type="http://schemas.openxmlformats.org/officeDocument/2006/relationships/hyperlink" Target="http://kitkaclimbing.com/product/half-dome-shadows/" TargetMode="External"/><Relationship Id="rId26" Type="http://schemas.openxmlformats.org/officeDocument/2006/relationships/hyperlink" Target="http://www.kitkaclimbing.com/product/half-dome-zenith/" TargetMode="External"/><Relationship Id="rId27" Type="http://schemas.openxmlformats.org/officeDocument/2006/relationships/hyperlink" Target="http://kitkaclimbing.com/product/half-dome-bundle/" TargetMode="External"/><Relationship Id="rId28" Type="http://schemas.openxmlformats.org/officeDocument/2006/relationships/hyperlink" Target="http://kitkaclimbing.com/product/mare-rings-l-pu/" TargetMode="External"/><Relationship Id="rId29" Type="http://schemas.openxmlformats.org/officeDocument/2006/relationships/hyperlink" Target="http://kitkaclimbing.com/product/mare-rings-m-pu/" TargetMode="External"/><Relationship Id="rId30" Type="http://schemas.openxmlformats.org/officeDocument/2006/relationships/hyperlink" Target="http://kitkaclimbing.com/product/mare-rings-s-pu/" TargetMode="External"/><Relationship Id="rId31" Type="http://schemas.openxmlformats.org/officeDocument/2006/relationships/hyperlink" Target="http://kitkaclimbing.com/product/mare-rings-bundle-pu/" TargetMode="External"/><Relationship Id="rId32" Type="http://schemas.openxmlformats.org/officeDocument/2006/relationships/hyperlink" Target="http://kitkaclimbing.com/product/scandi-ergo-jugs-mega-pu/" TargetMode="External"/><Relationship Id="rId33" Type="http://schemas.openxmlformats.org/officeDocument/2006/relationships/hyperlink" Target="http://kitkaclimbing.com/product/fat-pinches-pu/" TargetMode="External"/><Relationship Id="rId34" Type="http://schemas.openxmlformats.org/officeDocument/2006/relationships/hyperlink" Target="http://kitkaclimbing.com/product/scandi-feet-mini-pu/" TargetMode="External"/><Relationship Id="rId35" Type="http://schemas.openxmlformats.org/officeDocument/2006/relationships/hyperlink" Target="http://kitkaclimbing.com/product/scandi-feet-nano-pu/" TargetMode="External"/><Relationship Id="rId36" Type="http://schemas.openxmlformats.org/officeDocument/2006/relationships/hyperlink" Target="http://kitkaclimbing.com/product/scandi-feet-nano2-pu/" TargetMode="External"/><Relationship Id="rId37" Type="http://schemas.openxmlformats.org/officeDocument/2006/relationships/hyperlink" Target="http://kitkaclimbing.com/product/scandi-jugs-l-pu/" TargetMode="External"/><Relationship Id="rId38" Type="http://schemas.openxmlformats.org/officeDocument/2006/relationships/hyperlink" Target="http://kitkaclimbing.com/product/scandi-jugs-m-pu/" TargetMode="External"/><Relationship Id="rId39" Type="http://schemas.openxmlformats.org/officeDocument/2006/relationships/hyperlink" Target="http://kitkaclimbing.com/product/scandi-jugs-mega-pu/" TargetMode="External"/><Relationship Id="rId40" Type="http://schemas.openxmlformats.org/officeDocument/2006/relationships/hyperlink" Target="http://kitkaclimbing.com/product/scandi-pinches-l-pu/" TargetMode="External"/><Relationship Id="rId41" Type="http://schemas.openxmlformats.org/officeDocument/2006/relationships/hyperlink" Target="http://kitkaclimbing.com/product/scandi-pinches-m-pu/" TargetMode="External"/><Relationship Id="rId42" Type="http://schemas.openxmlformats.org/officeDocument/2006/relationships/hyperlink" Target="http://kitkaclimbing.com/product/scandi-round-edges-pu/" TargetMode="External"/><Relationship Id="rId43" Type="http://schemas.openxmlformats.org/officeDocument/2006/relationships/hyperlink" Target="http://kitkaclimbing.com/product/scandi-round-pu/" TargetMode="External"/><Relationship Id="rId44" Type="http://schemas.openxmlformats.org/officeDocument/2006/relationships/hyperlink" Target="http://kitkaclimbing.com/product/scandi-two-hand-jugs-pu/" TargetMode="External"/><Relationship Id="rId45" Type="http://schemas.openxmlformats.org/officeDocument/2006/relationships/hyperlink" Target="http://kitkaclimbing.com/product/scandi-bundle-easy-pe/%20&#8206;" TargetMode="External"/><Relationship Id="rId46" Type="http://schemas.openxmlformats.org/officeDocument/2006/relationships/hyperlink" Target="http://kitkaclimbing.com/product/scandi-bundle-pu/" TargetMode="External"/><Relationship Id="rId47" Type="http://schemas.openxmlformats.org/officeDocument/2006/relationships/hyperlink" Target="http://kitkaclimbing.com/product/space-blocks-mega-pu/" TargetMode="External"/><Relationship Id="rId48" Type="http://schemas.openxmlformats.org/officeDocument/2006/relationships/hyperlink" Target="http://kitkaclimbing.com/product/space-blocks-l-pu/" TargetMode="External"/><Relationship Id="rId49" Type="http://schemas.openxmlformats.org/officeDocument/2006/relationships/hyperlink" Target="http://kitkaclimbing.com/product/space-blocks-xl-pu/" TargetMode="External"/><Relationship Id="rId50" Type="http://schemas.openxmlformats.org/officeDocument/2006/relationships/hyperlink" Target="http://kitkaclimbing.com/product/space-edges-pu/" TargetMode="External"/><Relationship Id="rId51" Type="http://schemas.openxmlformats.org/officeDocument/2006/relationships/hyperlink" Target="http://kitkaclimbing.com/product/space-feet-nano-pu/" TargetMode="External"/><Relationship Id="rId52" Type="http://schemas.openxmlformats.org/officeDocument/2006/relationships/hyperlink" Target="http://kitkaclimbing.com/product/space-flat-heads-pu/" TargetMode="External"/><Relationship Id="rId53" Type="http://schemas.openxmlformats.org/officeDocument/2006/relationships/hyperlink" Target="http://kitkaclimbing.com/product/space-oversize-l-pu/" TargetMode="External"/><Relationship Id="rId54" Type="http://schemas.openxmlformats.org/officeDocument/2006/relationships/hyperlink" Target="http://kitkaclimbing.com/product/space-long-edges-pu-copy/" TargetMode="External"/><Relationship Id="rId55" Type="http://schemas.openxmlformats.org/officeDocument/2006/relationships/hyperlink" Target="http://kitkaclimbing.com/product/space-oversize-m-pu/" TargetMode="External"/><Relationship Id="rId56" Type="http://schemas.openxmlformats.org/officeDocument/2006/relationships/hyperlink" Target="http://kitkaclimbing.com/product/space-oversize-s-pu/" TargetMode="External"/><Relationship Id="rId57" Type="http://schemas.openxmlformats.org/officeDocument/2006/relationships/hyperlink" Target="http://kitkaclimbing.com/product/space-short-edges-pu/" TargetMode="External"/><Relationship Id="rId58" Type="http://schemas.openxmlformats.org/officeDocument/2006/relationships/hyperlink" Target="http://kitkaclimbing.com/product/space-bundle-pu/" TargetMode="External"/><Relationship Id="rId59" Type="http://schemas.openxmlformats.org/officeDocument/2006/relationships/hyperlink" Target="http://kitkaclimbing.com/product/ice-cube-pu/" TargetMode="External"/><Relationship Id="rId60" Type="http://schemas.openxmlformats.org/officeDocument/2006/relationships/hyperlink" Target="http://kitkaclimbing.com/product/three-way-pu/" TargetMode="External"/><Relationship Id="rId61" Type="http://schemas.openxmlformats.org/officeDocument/2006/relationships/hyperlink" Target="http://kitkaclimbing.com/product/valentines-pu/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://kitkaclimbing.com/product/grip-tape/" TargetMode="External"/><Relationship Id="rId2" Type="http://schemas.openxmlformats.org/officeDocument/2006/relationships/hyperlink" Target="http://kitkaclimbing.com/product/allen-bolt-m-10/" TargetMode="External"/><Relationship Id="rId3" Type="http://schemas.openxmlformats.org/officeDocument/2006/relationships/hyperlink" Target="http://kitkaclimbing.com/product/countersunk-bolt/" TargetMode="External"/><Relationship Id="rId4" Type="http://schemas.openxmlformats.org/officeDocument/2006/relationships/hyperlink" Target="http://kitkaclimbing.com/product/screws/" TargetMode="External"/><Relationship Id="rId5" Type="http://schemas.openxmlformats.org/officeDocument/2006/relationships/hyperlink" Target="http://kitkaclimbing.com/product/allen-bolt-m-10/" TargetMode="External"/><Relationship Id="rId6" Type="http://schemas.openxmlformats.org/officeDocument/2006/relationships/hyperlink" Target="http://kitkaclimbing.com/product/countersunk-bolt/" TargetMode="External"/><Relationship Id="rId7" Type="http://schemas.openxmlformats.org/officeDocument/2006/relationships/hyperlink" Target="http://kitkaclimbing.com/product/screws/" TargetMode="External"/><Relationship Id="rId8" Type="http://schemas.openxmlformats.org/officeDocument/2006/relationships/hyperlink" Target="http://kitkaclimbing.com/product/t-nut-13-mm/" TargetMode="External"/><Relationship Id="rId9" Type="http://schemas.openxmlformats.org/officeDocument/2006/relationships/hyperlink" Target="http://kitkaclimbing.com/product/square-plate-nu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00"/>
    <pageSetUpPr fitToPage="false"/>
  </sheetPr>
  <dimension ref="A1:AO8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2" activeCellId="0" sqref="B22"/>
    </sheetView>
  </sheetViews>
  <sheetFormatPr defaultColWidth="11.89453125" defaultRowHeight="12.8" zeroHeight="false" outlineLevelRow="0" outlineLevelCol="0"/>
  <cols>
    <col collapsed="false" customWidth="true" hidden="false" outlineLevel="0" max="1" min="1" style="1" width="16.45"/>
    <col collapsed="false" customWidth="true" hidden="false" outlineLevel="0" max="2" min="2" style="2" width="6.38"/>
    <col collapsed="false" customWidth="true" hidden="false" outlineLevel="0" max="3" min="3" style="1" width="7.16"/>
    <col collapsed="false" customWidth="true" hidden="false" outlineLevel="0" max="4" min="4" style="3" width="10.61"/>
    <col collapsed="false" customWidth="false" hidden="false" outlineLevel="0" max="5" min="5" style="3" width="11.89"/>
    <col collapsed="false" customWidth="true" hidden="false" outlineLevel="0" max="6" min="6" style="1" width="4.94"/>
    <col collapsed="false" customWidth="true" hidden="false" outlineLevel="0" max="17" min="7" style="1" width="3.84"/>
    <col collapsed="false" customWidth="true" hidden="false" outlineLevel="0" max="18" min="18" style="1" width="4.02"/>
    <col collapsed="false" customWidth="true" hidden="false" outlineLevel="0" max="19" min="19" style="1" width="3.64"/>
    <col collapsed="false" customWidth="true" hidden="false" outlineLevel="0" max="20" min="20" style="1" width="4.94"/>
    <col collapsed="false" customWidth="true" hidden="false" outlineLevel="0" max="21" min="21" style="1" width="3.49"/>
    <col collapsed="false" customWidth="true" hidden="false" outlineLevel="0" max="22" min="22" style="1" width="5.12"/>
    <col collapsed="false" customWidth="true" hidden="false" outlineLevel="0" max="23" min="23" style="1" width="2.92"/>
    <col collapsed="false" customWidth="true" hidden="false" outlineLevel="0" max="24" min="24" style="1" width="23.59"/>
    <col collapsed="false" customWidth="true" hidden="false" outlineLevel="0" max="27" min="25" style="1" width="5.12"/>
    <col collapsed="false" customWidth="false" hidden="false" outlineLevel="0" max="1024" min="28" style="1" width="11.89"/>
  </cols>
  <sheetData>
    <row r="1" customFormat="false" ht="15" hidden="false" customHeight="false" outlineLevel="0" collapsed="false">
      <c r="A1" s="4"/>
      <c r="B1" s="5"/>
      <c r="C1" s="4"/>
      <c r="D1" s="6" t="s">
        <v>0</v>
      </c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4"/>
      <c r="X1" s="4"/>
      <c r="Y1" s="4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customFormat="false" ht="15" hidden="false" customHeight="false" outlineLevel="0" collapsed="false">
      <c r="A2" s="4"/>
      <c r="B2" s="5"/>
      <c r="C2" s="4"/>
      <c r="D2" s="9" t="s">
        <v>1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4"/>
      <c r="X2" s="4"/>
      <c r="Y2" s="4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customFormat="false" ht="15" hidden="false" customHeight="false" outlineLevel="0" collapsed="false">
      <c r="A3" s="12"/>
      <c r="B3" s="13"/>
      <c r="C3" s="12"/>
      <c r="D3" s="9" t="s">
        <v>2</v>
      </c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4"/>
      <c r="Y3" s="4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customFormat="false" ht="15" hidden="false" customHeight="true" outlineLevel="0" collapsed="false">
      <c r="A4" s="14" t="s">
        <v>3</v>
      </c>
      <c r="B4" s="15" t="n">
        <v>2</v>
      </c>
      <c r="C4" s="16"/>
      <c r="D4" s="9" t="s">
        <v>4</v>
      </c>
      <c r="E4" s="9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  <c r="W4" s="4"/>
      <c r="X4" s="4"/>
      <c r="Y4" s="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customFormat="false" ht="15" hidden="false" customHeight="true" outlineLevel="0" collapsed="false">
      <c r="A5" s="19"/>
      <c r="B5" s="15"/>
      <c r="C5" s="16"/>
      <c r="D5" s="9" t="s">
        <v>5</v>
      </c>
      <c r="E5" s="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0"/>
      <c r="W5" s="4"/>
      <c r="X5" s="4"/>
      <c r="Y5" s="4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customFormat="false" ht="15" hidden="false" customHeight="false" outlineLevel="0" collapsed="false">
      <c r="A6" s="12" t="s">
        <v>6</v>
      </c>
      <c r="B6" s="13"/>
      <c r="C6" s="12"/>
      <c r="D6" s="21"/>
      <c r="E6" s="22" t="s">
        <v>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4"/>
      <c r="Y6" s="4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customFormat="false" ht="15.55" hidden="false" customHeight="false" outlineLevel="0" collapsed="false">
      <c r="A7" s="23" t="s">
        <v>8</v>
      </c>
      <c r="B7" s="24"/>
      <c r="C7" s="25"/>
      <c r="D7" s="21"/>
      <c r="E7" s="22" t="s">
        <v>9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7"/>
      <c r="W7" s="4"/>
      <c r="X7" s="4"/>
      <c r="Y7" s="4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customFormat="false" ht="15" hidden="false" customHeight="false" outlineLevel="0" collapsed="false">
      <c r="A8" s="23"/>
      <c r="B8" s="24"/>
      <c r="C8" s="25"/>
      <c r="D8" s="21"/>
      <c r="E8" s="22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4"/>
      <c r="X8" s="4"/>
      <c r="Y8" s="4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customFormat="false" ht="15" hidden="false" customHeight="true" outlineLevel="0" collapsed="false">
      <c r="A9" s="28" t="s">
        <v>10</v>
      </c>
      <c r="B9" s="29"/>
      <c r="C9" s="25"/>
      <c r="D9" s="21"/>
      <c r="E9" s="22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4"/>
      <c r="X9" s="4"/>
      <c r="Y9" s="4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customFormat="false" ht="22.05" hidden="false" customHeight="false" outlineLevel="0" collapsed="false">
      <c r="A10" s="28"/>
      <c r="B10" s="30" t="n">
        <f aca="false">FALSE()</f>
        <v>0</v>
      </c>
      <c r="C10" s="25"/>
      <c r="D10" s="31" t="s">
        <v>11</v>
      </c>
      <c r="E10" s="22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4"/>
      <c r="X10" s="4"/>
      <c r="Y10" s="4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customFormat="false" ht="15.55" hidden="false" customHeight="false" outlineLevel="0" collapsed="false">
      <c r="A11" s="28"/>
      <c r="B11" s="32"/>
      <c r="C11" s="25"/>
      <c r="D11" s="12"/>
      <c r="E11" s="12" t="s">
        <v>12</v>
      </c>
      <c r="F11" s="27"/>
      <c r="G11" s="27" t="s">
        <v>13</v>
      </c>
      <c r="H11" s="33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4"/>
      <c r="X11" s="4"/>
      <c r="Y11" s="4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customFormat="false" ht="15" hidden="false" customHeight="false" outlineLevel="0" collapsed="false">
      <c r="A12" s="23"/>
      <c r="B12" s="24"/>
      <c r="C12" s="25"/>
      <c r="D12" s="21"/>
      <c r="E12" s="22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4"/>
      <c r="X12" s="4"/>
      <c r="Y12" s="4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="8" customFormat="true" ht="13" hidden="false" customHeight="true" outlineLevel="0" collapsed="false">
      <c r="A13" s="8" t="s">
        <v>14</v>
      </c>
      <c r="B13" s="34"/>
      <c r="D13" s="35"/>
      <c r="E13" s="35"/>
    </row>
    <row r="14" s="41" customFormat="true" ht="31" hidden="false" customHeight="true" outlineLevel="0" collapsed="false">
      <c r="A14" s="36"/>
      <c r="B14" s="37" t="s">
        <v>15</v>
      </c>
      <c r="C14" s="38"/>
      <c r="D14" s="39"/>
      <c r="E14" s="39"/>
      <c r="F14" s="40" t="s">
        <v>16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X14" s="42" t="s">
        <v>17</v>
      </c>
    </row>
    <row r="15" s="8" customFormat="true" ht="71.65" hidden="false" customHeight="false" outlineLevel="0" collapsed="false">
      <c r="A15" s="43"/>
      <c r="B15" s="44" t="s">
        <v>18</v>
      </c>
      <c r="C15" s="44" t="s">
        <v>19</v>
      </c>
      <c r="D15" s="44" t="s">
        <v>20</v>
      </c>
      <c r="E15" s="44" t="s">
        <v>21</v>
      </c>
      <c r="F15" s="45" t="s">
        <v>22</v>
      </c>
      <c r="G15" s="46" t="s">
        <v>23</v>
      </c>
      <c r="H15" s="47" t="s">
        <v>24</v>
      </c>
      <c r="I15" s="48" t="s">
        <v>25</v>
      </c>
      <c r="J15" s="49" t="s">
        <v>26</v>
      </c>
      <c r="K15" s="50" t="s">
        <v>27</v>
      </c>
      <c r="L15" s="51" t="s">
        <v>28</v>
      </c>
      <c r="M15" s="52" t="s">
        <v>29</v>
      </c>
      <c r="N15" s="49" t="s">
        <v>30</v>
      </c>
      <c r="O15" s="53" t="s">
        <v>31</v>
      </c>
      <c r="P15" s="54" t="s">
        <v>32</v>
      </c>
      <c r="Q15" s="46" t="s">
        <v>33</v>
      </c>
      <c r="R15" s="55" t="s">
        <v>34</v>
      </c>
      <c r="S15" s="56" t="s">
        <v>35</v>
      </c>
      <c r="T15" s="57" t="s">
        <v>36</v>
      </c>
      <c r="U15" s="58" t="s">
        <v>37</v>
      </c>
      <c r="V15" s="59" t="s">
        <v>38</v>
      </c>
      <c r="X15" s="60" t="s">
        <v>39</v>
      </c>
    </row>
    <row r="16" s="8" customFormat="true" ht="15" hidden="true" customHeight="false" outlineLevel="0" collapsed="false">
      <c r="A16" s="61" t="s">
        <v>40</v>
      </c>
      <c r="B16" s="62" t="n">
        <f aca="false">Dannolite!R72</f>
        <v>0</v>
      </c>
      <c r="C16" s="62" t="n">
        <f aca="false">Dannolite!S72</f>
        <v>0</v>
      </c>
      <c r="D16" s="63" t="n">
        <f aca="false">Dannolite!T72</f>
        <v>0</v>
      </c>
      <c r="E16" s="64" t="n">
        <f aca="false">Dannolite!U72</f>
        <v>0</v>
      </c>
      <c r="F16" s="65" t="n">
        <f aca="false">Dannolite!E72</f>
        <v>0</v>
      </c>
      <c r="G16" s="66" t="n">
        <f aca="false">Dannolite!F72</f>
        <v>0</v>
      </c>
      <c r="H16" s="67" t="n">
        <f aca="false">Dannolite!G72</f>
        <v>0</v>
      </c>
      <c r="I16" s="68" t="n">
        <f aca="false">Dannolite!H72</f>
        <v>0</v>
      </c>
      <c r="J16" s="69" t="n">
        <f aca="false">Dannolite!I72</f>
        <v>0</v>
      </c>
      <c r="K16" s="70" t="n">
        <f aca="false">Dannolite!J72</f>
        <v>0</v>
      </c>
      <c r="L16" s="71" t="n">
        <f aca="false">Dannolite!K72</f>
        <v>0</v>
      </c>
      <c r="M16" s="72" t="n">
        <f aca="false">Dannolite!L72</f>
        <v>0</v>
      </c>
      <c r="N16" s="69" t="n">
        <f aca="false">Dannolite!M72</f>
        <v>0</v>
      </c>
      <c r="O16" s="73" t="n">
        <f aca="false">Dannolite!N72</f>
        <v>0</v>
      </c>
      <c r="P16" s="74" t="n">
        <f aca="false">Dannolite!O72</f>
        <v>0</v>
      </c>
      <c r="Q16" s="66" t="n">
        <f aca="false">Dannolite!P72</f>
        <v>0</v>
      </c>
      <c r="R16" s="75" t="n">
        <f aca="false">Dannolite!Q72</f>
        <v>0</v>
      </c>
      <c r="S16" s="69" t="n">
        <f aca="false">Dannolite!R72</f>
        <v>0</v>
      </c>
      <c r="T16" s="74" t="n">
        <f aca="false">Dannolite!S72</f>
        <v>0</v>
      </c>
      <c r="U16" s="66" t="n">
        <f aca="false">Dannolite!T72</f>
        <v>0</v>
      </c>
      <c r="V16" s="76" t="n">
        <f aca="false">Dannolite!U72</f>
        <v>0</v>
      </c>
    </row>
    <row r="17" s="8" customFormat="true" ht="15" hidden="false" customHeight="false" outlineLevel="0" collapsed="false">
      <c r="A17" s="77" t="s">
        <v>41</v>
      </c>
      <c r="B17" s="62" t="n">
        <f aca="false">'PU holds'!X110</f>
        <v>0</v>
      </c>
      <c r="C17" s="62" t="n">
        <f aca="false">'PU holds'!Y110</f>
        <v>0</v>
      </c>
      <c r="D17" s="63" t="n">
        <f aca="false">'PU holds'!Z110</f>
        <v>0</v>
      </c>
      <c r="E17" s="64" t="n">
        <f aca="false">'PU holds'!AA110</f>
        <v>0</v>
      </c>
      <c r="F17" s="78" t="s">
        <v>42</v>
      </c>
      <c r="G17" s="66" t="n">
        <f aca="false">'PU holds'!H110</f>
        <v>0</v>
      </c>
      <c r="H17" s="78" t="s">
        <v>42</v>
      </c>
      <c r="I17" s="68" t="n">
        <f aca="false">'PU holds'!J110</f>
        <v>0</v>
      </c>
      <c r="J17" s="78" t="s">
        <v>42</v>
      </c>
      <c r="K17" s="70" t="n">
        <f aca="false">'PU holds'!L110</f>
        <v>0</v>
      </c>
      <c r="L17" s="78" t="s">
        <v>42</v>
      </c>
      <c r="M17" s="72" t="n">
        <f aca="false">'PU holds'!N110</f>
        <v>0</v>
      </c>
      <c r="N17" s="69" t="n">
        <f aca="false">'PU holds'!O110</f>
        <v>0</v>
      </c>
      <c r="O17" s="73" t="n">
        <f aca="false">'PU holds'!P110</f>
        <v>0</v>
      </c>
      <c r="P17" s="74" t="n">
        <f aca="false">'PU holds'!Q110</f>
        <v>0</v>
      </c>
      <c r="Q17" s="78" t="s">
        <v>42</v>
      </c>
      <c r="R17" s="75" t="n">
        <f aca="false">'PU holds'!S110</f>
        <v>0</v>
      </c>
      <c r="S17" s="69" t="n">
        <f aca="false">'PU holds'!T110</f>
        <v>0</v>
      </c>
      <c r="T17" s="67" t="n">
        <f aca="false">'PU holds'!U110</f>
        <v>0</v>
      </c>
      <c r="U17" s="79" t="n">
        <f aca="false">'PU holds'!V110</f>
        <v>0</v>
      </c>
      <c r="V17" s="76" t="n">
        <f aca="false">'PU holds'!W110</f>
        <v>0</v>
      </c>
      <c r="X17" s="80" t="s">
        <v>43</v>
      </c>
    </row>
    <row r="18" s="8" customFormat="true" ht="15" hidden="false" customHeight="false" outlineLevel="0" collapsed="false">
      <c r="A18" s="81" t="s">
        <v>44</v>
      </c>
      <c r="B18" s="82" t="n">
        <f aca="false">'PE holds'!S45</f>
        <v>0</v>
      </c>
      <c r="C18" s="82" t="n">
        <f aca="false">'PE holds'!T45</f>
        <v>0</v>
      </c>
      <c r="D18" s="83" t="n">
        <f aca="false">'PE holds'!U45</f>
        <v>0</v>
      </c>
      <c r="E18" s="84" t="n">
        <f aca="false">'PE holds'!V45</f>
        <v>0</v>
      </c>
      <c r="F18" s="85" t="n">
        <f aca="false">'PE holds'!F45</f>
        <v>0</v>
      </c>
      <c r="G18" s="86" t="n">
        <f aca="false">'PE holds'!G45</f>
        <v>0</v>
      </c>
      <c r="H18" s="87" t="n">
        <f aca="false">'PE holds'!H45</f>
        <v>0</v>
      </c>
      <c r="I18" s="88" t="n">
        <f aca="false">'PE holds'!I45</f>
        <v>0</v>
      </c>
      <c r="J18" s="89" t="n">
        <f aca="false">'PE holds'!J45</f>
        <v>0</v>
      </c>
      <c r="K18" s="90" t="n">
        <f aca="false">'PE holds'!K45</f>
        <v>0</v>
      </c>
      <c r="L18" s="91" t="n">
        <f aca="false">'PE holds'!L45</f>
        <v>0</v>
      </c>
      <c r="M18" s="92" t="n">
        <f aca="false">'PE holds'!M45</f>
        <v>0</v>
      </c>
      <c r="N18" s="89" t="n">
        <f aca="false">'PE holds'!N45</f>
        <v>0</v>
      </c>
      <c r="O18" s="93" t="n">
        <f aca="false">'PE holds'!O45</f>
        <v>0</v>
      </c>
      <c r="P18" s="94" t="n">
        <f aca="false">'PE holds'!P45</f>
        <v>0</v>
      </c>
      <c r="Q18" s="86" t="n">
        <f aca="false">'PE holds'!Q45</f>
        <v>0</v>
      </c>
      <c r="R18" s="95" t="n">
        <f aca="false">'PE holds'!R45</f>
        <v>0</v>
      </c>
      <c r="S18" s="96" t="s">
        <v>42</v>
      </c>
      <c r="T18" s="96" t="s">
        <v>42</v>
      </c>
      <c r="U18" s="96" t="s">
        <v>42</v>
      </c>
      <c r="V18" s="97" t="s">
        <v>42</v>
      </c>
      <c r="X18" s="98" t="s">
        <v>45</v>
      </c>
    </row>
    <row r="19" s="8" customFormat="true" ht="12.8" hidden="true" customHeight="false" outlineLevel="0" collapsed="false">
      <c r="B19" s="34"/>
      <c r="D19" s="35"/>
      <c r="E19" s="35"/>
      <c r="S19" s="99"/>
      <c r="T19" s="100"/>
      <c r="U19" s="101"/>
      <c r="V19" s="102"/>
    </row>
    <row r="20" s="8" customFormat="true" ht="15" hidden="false" customHeight="false" outlineLevel="0" collapsed="false">
      <c r="A20" s="77" t="s">
        <v>46</v>
      </c>
      <c r="B20" s="103" t="n">
        <f aca="false">SUM(B16:B18)</f>
        <v>0</v>
      </c>
      <c r="C20" s="103" t="n">
        <f aca="false">SUM(C16:C18)</f>
        <v>0</v>
      </c>
      <c r="D20" s="103" t="n">
        <f aca="false">SUM(D16:D18)</f>
        <v>0</v>
      </c>
      <c r="E20" s="104" t="n">
        <f aca="false">SUM(E16:E18)</f>
        <v>0</v>
      </c>
      <c r="F20" s="105" t="n">
        <f aca="false">SUM(F16:F18)</f>
        <v>0</v>
      </c>
      <c r="G20" s="106" t="n">
        <f aca="false">SUM(G16:G18)</f>
        <v>0</v>
      </c>
      <c r="H20" s="107" t="n">
        <f aca="false">SUM(H16:H18)</f>
        <v>0</v>
      </c>
      <c r="I20" s="108" t="n">
        <f aca="false">SUM(I16:I18)</f>
        <v>0</v>
      </c>
      <c r="J20" s="109" t="n">
        <f aca="false">SUM(J16:J18)</f>
        <v>0</v>
      </c>
      <c r="K20" s="110" t="n">
        <f aca="false">SUM(K16:K18)</f>
        <v>0</v>
      </c>
      <c r="L20" s="111" t="n">
        <f aca="false">SUM(L16:L18)</f>
        <v>0</v>
      </c>
      <c r="M20" s="112" t="n">
        <f aca="false">SUM(M16:M18)</f>
        <v>0</v>
      </c>
      <c r="N20" s="109" t="n">
        <f aca="false">SUM(N16:N18)</f>
        <v>0</v>
      </c>
      <c r="O20" s="113" t="n">
        <f aca="false">SUM(O16:O18)</f>
        <v>0</v>
      </c>
      <c r="P20" s="114" t="n">
        <f aca="false">SUM(P16:P18)</f>
        <v>0</v>
      </c>
      <c r="Q20" s="106" t="n">
        <f aca="false">SUM(Q16:Q18)</f>
        <v>0</v>
      </c>
      <c r="R20" s="115" t="n">
        <f aca="false">SUM(R16:R18)</f>
        <v>0</v>
      </c>
      <c r="S20" s="109" t="n">
        <f aca="false">SUM(S16:S18)</f>
        <v>0</v>
      </c>
      <c r="T20" s="107" t="n">
        <f aca="false">SUM(T16:T18)</f>
        <v>0</v>
      </c>
      <c r="U20" s="116" t="n">
        <f aca="false">SUM(U16:U18)</f>
        <v>0</v>
      </c>
      <c r="V20" s="117" t="n">
        <f aca="false">SUM(V16:V18)</f>
        <v>0</v>
      </c>
      <c r="X20" s="118" t="s">
        <v>47</v>
      </c>
    </row>
    <row r="21" s="124" customFormat="true" ht="15" hidden="false" customHeight="false" outlineLevel="0" collapsed="false">
      <c r="A21" s="119"/>
      <c r="B21" s="62"/>
      <c r="C21" s="62"/>
      <c r="D21" s="63"/>
      <c r="E21" s="64"/>
      <c r="F21" s="120" t="s">
        <v>48</v>
      </c>
      <c r="G21" s="121"/>
      <c r="H21" s="121"/>
      <c r="I21" s="121"/>
      <c r="J21" s="121"/>
      <c r="K21" s="121"/>
      <c r="L21" s="121"/>
      <c r="M21" s="122"/>
      <c r="N21" s="121"/>
      <c r="O21" s="121"/>
      <c r="P21" s="121"/>
      <c r="Q21" s="121"/>
      <c r="R21" s="123"/>
      <c r="S21" s="123"/>
      <c r="T21" s="123"/>
      <c r="U21" s="123"/>
      <c r="V21" s="123"/>
      <c r="X21" s="125" t="s">
        <v>49</v>
      </c>
    </row>
    <row r="22" s="124" customFormat="true" ht="15" hidden="false" customHeight="false" outlineLevel="0" collapsed="false">
      <c r="A22" s="126" t="s">
        <v>50</v>
      </c>
      <c r="B22" s="127"/>
      <c r="C22" s="127" t="n">
        <f aca="false">'Hardware &amp; others'!R20+'Hardware &amp; others'!R21</f>
        <v>0</v>
      </c>
      <c r="D22" s="128" t="n">
        <f aca="false">'Hardware &amp; others'!S20+'Hardware &amp; others'!S21</f>
        <v>0</v>
      </c>
      <c r="E22" s="64" t="n">
        <f aca="false">'Hardware &amp; others'!T20+'Hardware &amp; others'!T21</f>
        <v>0</v>
      </c>
      <c r="F22" s="129" t="n">
        <v>40</v>
      </c>
      <c r="G22" s="130" t="n">
        <v>50</v>
      </c>
      <c r="H22" s="130" t="n">
        <v>60</v>
      </c>
      <c r="I22" s="130" t="n">
        <v>70</v>
      </c>
      <c r="J22" s="130" t="n">
        <v>80</v>
      </c>
      <c r="K22" s="130" t="n">
        <v>90</v>
      </c>
      <c r="L22" s="130" t="n">
        <v>100</v>
      </c>
      <c r="M22" s="131" t="n">
        <v>120</v>
      </c>
      <c r="N22" s="130" t="n">
        <v>140</v>
      </c>
      <c r="O22" s="130" t="n">
        <v>160</v>
      </c>
      <c r="P22" s="130" t="n">
        <v>233</v>
      </c>
      <c r="Q22" s="130"/>
      <c r="R22" s="123"/>
      <c r="S22" s="123"/>
      <c r="T22" s="123"/>
      <c r="U22" s="123"/>
      <c r="V22" s="123"/>
      <c r="X22" s="132" t="s">
        <v>51</v>
      </c>
    </row>
    <row r="23" s="8" customFormat="true" ht="15" hidden="false" customHeight="false" outlineLevel="0" collapsed="false">
      <c r="A23" s="81" t="s">
        <v>52</v>
      </c>
      <c r="B23" s="133"/>
      <c r="C23" s="82" t="n">
        <f aca="false">B10*(SUM(Dannolite!V72:AE72)+SUM('PE holds'!W45:AD45)+SUM('PU holds'!AB110:AL110))</f>
        <v>0</v>
      </c>
      <c r="D23" s="83" t="n">
        <f aca="false">B10*(SUMPRODUCT(Dannolite!W72:AF72,Dannolite!W2:AF2)/10000*'Hardware &amp; others'!B20)+B10*(SUMPRODUCT('PE holds'!X45:AE45,'PE holds'!X2:AE2)/10000*'Hardware &amp; others'!B20)+B10*(SUMPRODUCT('PU holds'!AB110:AL110,'PU holds'!AB2:AL2)/10000*'Hardware &amp; others'!B20)</f>
        <v>0</v>
      </c>
      <c r="E23" s="84" t="n">
        <f aca="false">(SUMPRODUCT(F23:N23,'Hardware &amp; others'!E11:M11)+O23*'Hardware &amp; others'!Q11)*B10</f>
        <v>0</v>
      </c>
      <c r="F23" s="134" t="n">
        <f aca="false">'PE holds'!W45+'PU holds'!AB110</f>
        <v>0</v>
      </c>
      <c r="G23" s="135" t="n">
        <f aca="false">Dannolite!W72+'PE holds'!X45+'PU holds'!AC110</f>
        <v>0</v>
      </c>
      <c r="H23" s="135" t="n">
        <f aca="false">Dannolite!X72+'PE holds'!Y45+'PU holds'!AD110</f>
        <v>0</v>
      </c>
      <c r="I23" s="135" t="n">
        <f aca="false">Dannolite!Y72+'PE holds'!Z45+'PU holds'!AE110</f>
        <v>0</v>
      </c>
      <c r="J23" s="135" t="n">
        <f aca="false">Dannolite!Z72+'PE holds'!AA45+'PU holds'!AF110</f>
        <v>0</v>
      </c>
      <c r="K23" s="135" t="n">
        <f aca="false">Dannolite!AA72+'PE holds'!AB45+'PU holds'!AG110</f>
        <v>0</v>
      </c>
      <c r="L23" s="135" t="n">
        <f aca="false">Dannolite!AB72+'PE holds'!AC45+'PU holds'!AH110</f>
        <v>0</v>
      </c>
      <c r="M23" s="135" t="n">
        <f aca="false">Dannolite!AC72+'PE holds'!AD45+'PU holds'!AI110</f>
        <v>0</v>
      </c>
      <c r="N23" s="135" t="n">
        <f aca="false">Dannolite!AD72+'PE holds'!AE45+'PU holds'!AJ110</f>
        <v>0</v>
      </c>
      <c r="O23" s="135" t="n">
        <f aca="false">Dannolite!AE72+'PE holds'!AF45+'PU holds'!AK110</f>
        <v>0</v>
      </c>
      <c r="P23" s="135" t="n">
        <f aca="false">Dannolite!AF72+'PE holds'!AG45+'PU holds'!AM110</f>
        <v>0</v>
      </c>
      <c r="Q23" s="135"/>
      <c r="R23" s="123"/>
      <c r="S23" s="123"/>
      <c r="T23" s="123"/>
      <c r="U23" s="123"/>
      <c r="V23" s="123"/>
      <c r="X23" s="136" t="s">
        <v>53</v>
      </c>
    </row>
    <row r="24" s="8" customFormat="true" ht="15" hidden="false" customHeight="false" outlineLevel="0" collapsed="false">
      <c r="A24" s="137" t="s">
        <v>54</v>
      </c>
      <c r="B24" s="138"/>
      <c r="C24" s="139"/>
      <c r="D24" s="140" t="n">
        <f aca="false">'Hardware &amp; others'!L6+'Hardware &amp; others'!S22+'Hardware &amp; others'!F30</f>
        <v>0</v>
      </c>
      <c r="E24" s="141" t="n">
        <f aca="false">'Hardware &amp; others'!H30+'Hardware &amp; others'!T22+'Hardware &amp; others'!N6</f>
        <v>0</v>
      </c>
      <c r="F24" s="142"/>
      <c r="G24" s="143"/>
      <c r="H24" s="143"/>
      <c r="I24" s="143"/>
      <c r="J24" s="143"/>
      <c r="K24" s="143"/>
      <c r="L24" s="143"/>
      <c r="M24" s="144"/>
      <c r="N24" s="143"/>
      <c r="O24" s="143"/>
      <c r="P24" s="143"/>
      <c r="Q24" s="143"/>
      <c r="R24" s="123"/>
      <c r="S24" s="123"/>
      <c r="T24" s="123"/>
      <c r="U24" s="123"/>
      <c r="V24" s="123"/>
      <c r="X24" s="145" t="s">
        <v>55</v>
      </c>
    </row>
    <row r="25" s="8" customFormat="true" ht="15" hidden="false" customHeight="false" outlineLevel="0" collapsed="false">
      <c r="A25" s="146" t="s">
        <v>56</v>
      </c>
      <c r="B25" s="147"/>
      <c r="C25" s="147"/>
      <c r="D25" s="148" t="n">
        <f aca="false">SUM(D20:D24)</f>
        <v>0</v>
      </c>
      <c r="E25" s="149" t="n">
        <f aca="false">SUM(E20:E24)</f>
        <v>0</v>
      </c>
      <c r="F25" s="150"/>
      <c r="G25" s="151"/>
      <c r="H25" s="151"/>
      <c r="I25" s="151"/>
      <c r="J25" s="151"/>
      <c r="K25" s="151"/>
      <c r="L25" s="151"/>
      <c r="M25" s="152"/>
      <c r="N25" s="151"/>
      <c r="O25" s="151"/>
      <c r="P25" s="151"/>
      <c r="Q25" s="151"/>
      <c r="R25" s="123"/>
      <c r="S25" s="123"/>
      <c r="T25" s="123"/>
      <c r="U25" s="123"/>
      <c r="V25" s="123"/>
      <c r="X25" s="125" t="s">
        <v>57</v>
      </c>
    </row>
    <row r="26" s="8" customFormat="true" ht="15" hidden="false" customHeight="false" outlineLevel="0" collapsed="false">
      <c r="A26" s="153"/>
      <c r="B26" s="154"/>
      <c r="C26" s="154"/>
      <c r="D26" s="154"/>
      <c r="E26" s="155"/>
      <c r="F26" s="156"/>
      <c r="G26" s="156"/>
      <c r="H26" s="156"/>
      <c r="I26" s="156"/>
      <c r="J26" s="156"/>
      <c r="K26" s="156"/>
      <c r="L26" s="156"/>
      <c r="M26" s="157"/>
      <c r="N26" s="156"/>
      <c r="O26" s="156"/>
      <c r="P26" s="156"/>
      <c r="Q26" s="156"/>
      <c r="R26" s="156"/>
      <c r="X26" s="158" t="s">
        <v>58</v>
      </c>
    </row>
    <row r="27" s="8" customFormat="true" ht="13.8" hidden="false" customHeight="false" outlineLevel="0" collapsed="false">
      <c r="A27" s="34"/>
      <c r="B27" s="34"/>
      <c r="C27" s="34"/>
      <c r="D27" s="35"/>
      <c r="E27" s="35"/>
      <c r="K27" s="8" t="s">
        <v>59</v>
      </c>
      <c r="X27" s="159" t="s">
        <v>60</v>
      </c>
    </row>
    <row r="28" s="8" customFormat="true" ht="15" hidden="false" customHeight="false" outlineLevel="0" collapsed="false">
      <c r="A28" s="160"/>
      <c r="B28" s="161" t="s">
        <v>61</v>
      </c>
      <c r="C28" s="162"/>
      <c r="D28" s="163"/>
      <c r="E28" s="164"/>
      <c r="G28" s="165"/>
      <c r="H28" s="165"/>
      <c r="I28" s="165"/>
      <c r="J28" s="165"/>
      <c r="K28" s="165"/>
      <c r="X28" s="80" t="s">
        <v>62</v>
      </c>
    </row>
    <row r="29" s="8" customFormat="true" ht="15" hidden="false" customHeight="false" outlineLevel="0" collapsed="false">
      <c r="A29" s="166" t="s">
        <v>63</v>
      </c>
      <c r="B29" s="166"/>
      <c r="C29" s="166"/>
      <c r="D29" s="166"/>
      <c r="E29" s="167" t="n">
        <f aca="false">E25</f>
        <v>0</v>
      </c>
      <c r="X29" s="168" t="s">
        <v>64</v>
      </c>
    </row>
    <row r="30" s="8" customFormat="true" ht="15" hidden="false" customHeight="false" outlineLevel="0" collapsed="false">
      <c r="A30" s="169"/>
      <c r="B30" s="169"/>
      <c r="C30" s="169"/>
      <c r="D30" s="169"/>
      <c r="E30" s="167"/>
      <c r="M30" s="170"/>
      <c r="N30" s="170"/>
      <c r="X30" s="171" t="s">
        <v>35</v>
      </c>
    </row>
    <row r="31" s="8" customFormat="true" ht="15" hidden="false" customHeight="false" outlineLevel="0" collapsed="false">
      <c r="A31" s="169"/>
      <c r="B31" s="169"/>
      <c r="C31" s="169"/>
      <c r="D31" s="169"/>
      <c r="E31" s="172"/>
      <c r="M31" s="173"/>
      <c r="N31" s="173"/>
      <c r="X31" s="174" t="s">
        <v>36</v>
      </c>
    </row>
    <row r="32" s="8" customFormat="true" ht="15" hidden="false" customHeight="false" outlineLevel="0" collapsed="false">
      <c r="A32" s="175"/>
      <c r="B32" s="176"/>
      <c r="C32" s="177"/>
      <c r="D32" s="176" t="s">
        <v>65</v>
      </c>
      <c r="E32" s="178" t="n">
        <f aca="false">E30+E29</f>
        <v>0</v>
      </c>
      <c r="M32" s="170"/>
      <c r="N32" s="170"/>
      <c r="X32" s="179" t="s">
        <v>37</v>
      </c>
    </row>
    <row r="33" s="8" customFormat="true" ht="16" hidden="false" customHeight="true" outlineLevel="0" collapsed="false">
      <c r="B33" s="34"/>
      <c r="D33" s="35"/>
      <c r="E33" s="35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X33" s="181" t="s">
        <v>66</v>
      </c>
    </row>
    <row r="34" s="8" customFormat="true" ht="12.8" hidden="false" customHeight="false" outlineLevel="0" collapsed="false">
      <c r="B34" s="34"/>
      <c r="D34" s="35"/>
      <c r="E34" s="35"/>
    </row>
    <row r="35" s="8" customFormat="true" ht="12.8" hidden="false" customHeight="false" outlineLevel="0" collapsed="false">
      <c r="B35" s="34"/>
      <c r="D35" s="35"/>
      <c r="E35" s="35" t="s">
        <v>59</v>
      </c>
    </row>
    <row r="36" s="8" customFormat="true" ht="17.35" hidden="false" customHeight="false" outlineLevel="0" collapsed="false">
      <c r="B36" s="34"/>
      <c r="D36" s="35"/>
      <c r="E36" s="35"/>
      <c r="G36" s="182"/>
    </row>
    <row r="37" s="8" customFormat="true" ht="17.35" hidden="false" customHeight="false" outlineLevel="0" collapsed="false">
      <c r="B37" s="34"/>
      <c r="D37" s="35"/>
      <c r="E37" s="35"/>
      <c r="G37" s="182"/>
    </row>
    <row r="38" customFormat="false" ht="17.35" hidden="false" customHeight="false" outlineLevel="0" collapsed="false">
      <c r="A38" s="8"/>
      <c r="B38" s="34"/>
      <c r="C38" s="8"/>
      <c r="D38" s="35"/>
      <c r="E38" s="35"/>
      <c r="F38" s="8"/>
      <c r="G38" s="18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customFormat="false" ht="17.35" hidden="false" customHeight="false" outlineLevel="0" collapsed="false">
      <c r="A39" s="8"/>
      <c r="B39" s="34"/>
      <c r="C39" s="8"/>
      <c r="D39" s="35"/>
      <c r="E39" s="35"/>
      <c r="F39" s="183"/>
      <c r="G39" s="18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customFormat="false" ht="17.35" hidden="false" customHeight="false" outlineLevel="0" collapsed="false">
      <c r="A40" s="8"/>
      <c r="B40" s="34"/>
      <c r="C40" s="8"/>
      <c r="D40" s="35"/>
      <c r="E40" s="35"/>
      <c r="F40" s="183"/>
      <c r="G40" s="18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customFormat="false" ht="15" hidden="false" customHeight="false" outlineLevel="0" collapsed="false">
      <c r="A41" s="8"/>
      <c r="B41" s="34"/>
      <c r="C41" s="8"/>
      <c r="D41" s="35"/>
      <c r="E41" s="35"/>
      <c r="F41" s="184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customFormat="false" ht="15" hidden="false" customHeight="false" outlineLevel="0" collapsed="false">
      <c r="A42" s="8"/>
      <c r="B42" s="185"/>
      <c r="C42" s="185"/>
      <c r="D42" s="185"/>
      <c r="E42" s="185"/>
      <c r="F42" s="186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customFormat="false" ht="15" hidden="false" customHeight="false" outlineLevel="0" collapsed="false">
      <c r="A43" s="8"/>
      <c r="B43" s="185"/>
      <c r="C43" s="185"/>
      <c r="D43" s="185"/>
      <c r="E43" s="183"/>
      <c r="F43" s="8"/>
      <c r="G43" s="8"/>
      <c r="H43" s="18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customFormat="false" ht="15" hidden="false" customHeight="false" outlineLevel="0" collapsed="false">
      <c r="A44" s="8"/>
      <c r="B44" s="184"/>
      <c r="C44" s="184"/>
      <c r="D44" s="188"/>
      <c r="E44" s="184"/>
      <c r="F44" s="8"/>
      <c r="G44" s="8"/>
      <c r="H44" s="18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customFormat="false" ht="15" hidden="false" customHeight="false" outlineLevel="0" collapsed="false">
      <c r="A45" s="8"/>
      <c r="B45" s="183"/>
      <c r="C45" s="189"/>
      <c r="D45" s="189"/>
      <c r="E45" s="190"/>
      <c r="F45" s="8"/>
      <c r="G45" s="8"/>
      <c r="H45" s="18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customFormat="false" ht="15" hidden="false" customHeight="false" outlineLevel="0" collapsed="false">
      <c r="A46" s="8"/>
      <c r="B46" s="191"/>
      <c r="C46" s="191"/>
      <c r="D46" s="189"/>
      <c r="E46" s="35"/>
      <c r="F46" s="8"/>
      <c r="G46" s="8"/>
      <c r="H46" s="18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customFormat="false" ht="15" hidden="false" customHeight="false" outlineLevel="0" collapsed="false">
      <c r="A47" s="8"/>
      <c r="B47" s="192"/>
      <c r="C47" s="192"/>
      <c r="D47" s="193"/>
      <c r="E47" s="35"/>
      <c r="F47" s="8"/>
      <c r="G47" s="8"/>
      <c r="H47" s="18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customFormat="false" ht="15" hidden="false" customHeight="false" outlineLevel="0" collapsed="false">
      <c r="A48" s="8"/>
      <c r="B48" s="191"/>
      <c r="C48" s="191"/>
      <c r="D48" s="189"/>
      <c r="E48" s="35"/>
      <c r="F48" s="8"/>
      <c r="G48" s="8"/>
      <c r="H48" s="18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customFormat="false" ht="15" hidden="false" customHeight="false" outlineLevel="0" collapsed="false">
      <c r="A49" s="8"/>
      <c r="B49" s="191"/>
      <c r="C49" s="191"/>
      <c r="D49" s="189"/>
      <c r="E49" s="35"/>
      <c r="F49" s="8"/>
      <c r="G49" s="8"/>
      <c r="H49" s="18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customFormat="false" ht="15" hidden="false" customHeight="false" outlineLevel="0" collapsed="false">
      <c r="A50" s="8"/>
      <c r="B50" s="194"/>
      <c r="C50" s="194"/>
      <c r="D50" s="188"/>
      <c r="E50" s="3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customFormat="false" ht="12.8" hidden="false" customHeight="false" outlineLevel="0" collapsed="false">
      <c r="A51" s="8"/>
      <c r="B51" s="34"/>
      <c r="C51" s="8"/>
      <c r="D51" s="35"/>
      <c r="E51" s="3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customFormat="false" ht="12.8" hidden="false" customHeight="false" outlineLevel="0" collapsed="false">
      <c r="A52" s="8"/>
      <c r="B52" s="34"/>
      <c r="C52" s="8"/>
      <c r="D52" s="35"/>
      <c r="E52" s="35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customFormat="false" ht="12.8" hidden="false" customHeight="false" outlineLevel="0" collapsed="false">
      <c r="A53" s="8"/>
      <c r="B53" s="34"/>
      <c r="C53" s="8"/>
      <c r="D53" s="35"/>
      <c r="E53" s="35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customFormat="false" ht="12.8" hidden="false" customHeight="false" outlineLevel="0" collapsed="false">
      <c r="A54" s="8"/>
      <c r="B54" s="34"/>
      <c r="C54" s="8"/>
      <c r="D54" s="35"/>
      <c r="E54" s="35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customFormat="false" ht="12.8" hidden="false" customHeight="false" outlineLevel="0" collapsed="false">
      <c r="A55" s="8"/>
      <c r="B55" s="34"/>
      <c r="C55" s="8"/>
      <c r="D55" s="35"/>
      <c r="E55" s="35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customFormat="false" ht="12.8" hidden="false" customHeight="false" outlineLevel="0" collapsed="false">
      <c r="A56" s="8"/>
      <c r="B56" s="34"/>
      <c r="C56" s="8"/>
      <c r="D56" s="35"/>
      <c r="E56" s="35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customFormat="false" ht="12.8" hidden="false" customHeight="false" outlineLevel="0" collapsed="false">
      <c r="A57" s="8"/>
      <c r="B57" s="34"/>
      <c r="C57" s="8"/>
      <c r="D57" s="35"/>
      <c r="E57" s="3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customFormat="false" ht="12.8" hidden="false" customHeight="false" outlineLevel="0" collapsed="false">
      <c r="A58" s="8"/>
      <c r="B58" s="34"/>
      <c r="C58" s="8"/>
      <c r="D58" s="35"/>
      <c r="E58" s="3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customFormat="false" ht="12.8" hidden="false" customHeight="false" outlineLevel="0" collapsed="false">
      <c r="A59" s="8"/>
      <c r="B59" s="34"/>
      <c r="C59" s="8"/>
      <c r="D59" s="35"/>
      <c r="E59" s="35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customFormat="false" ht="12.8" hidden="false" customHeight="false" outlineLevel="0" collapsed="false">
      <c r="A60" s="8"/>
      <c r="B60" s="34"/>
      <c r="C60" s="8"/>
      <c r="D60" s="35"/>
      <c r="E60" s="35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customFormat="false" ht="12.8" hidden="false" customHeight="false" outlineLevel="0" collapsed="false">
      <c r="A61" s="8"/>
      <c r="B61" s="34"/>
      <c r="C61" s="8"/>
      <c r="D61" s="35"/>
      <c r="E61" s="35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customFormat="false" ht="12.8" hidden="false" customHeight="false" outlineLevel="0" collapsed="false">
      <c r="A62" s="8"/>
      <c r="B62" s="34"/>
      <c r="C62" s="8"/>
      <c r="D62" s="35"/>
      <c r="E62" s="35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customFormat="false" ht="12.8" hidden="false" customHeight="false" outlineLevel="0" collapsed="false">
      <c r="A63" s="8"/>
      <c r="B63" s="34"/>
      <c r="C63" s="8"/>
      <c r="D63" s="35"/>
      <c r="E63" s="35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customFormat="false" ht="12.8" hidden="false" customHeight="false" outlineLevel="0" collapsed="false">
      <c r="A64" s="8"/>
      <c r="B64" s="34"/>
      <c r="C64" s="8"/>
      <c r="D64" s="35"/>
      <c r="E64" s="3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customFormat="false" ht="12.8" hidden="false" customHeight="false" outlineLevel="0" collapsed="false">
      <c r="A65" s="8"/>
      <c r="B65" s="34"/>
      <c r="C65" s="8"/>
      <c r="D65" s="35"/>
      <c r="E65" s="35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customFormat="false" ht="12.8" hidden="false" customHeight="false" outlineLevel="0" collapsed="false">
      <c r="A66" s="8"/>
      <c r="B66" s="34"/>
      <c r="C66" s="8"/>
      <c r="D66" s="35"/>
      <c r="E66" s="3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customFormat="false" ht="12.8" hidden="false" customHeight="false" outlineLevel="0" collapsed="false">
      <c r="A67" s="8"/>
      <c r="B67" s="34"/>
      <c r="C67" s="8"/>
      <c r="D67" s="35"/>
      <c r="E67" s="3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customFormat="false" ht="12.8" hidden="false" customHeight="false" outlineLevel="0" collapsed="false">
      <c r="A68" s="8"/>
      <c r="B68" s="34"/>
      <c r="C68" s="8"/>
      <c r="D68" s="35"/>
      <c r="E68" s="35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customFormat="false" ht="12.8" hidden="false" customHeight="false" outlineLevel="0" collapsed="false">
      <c r="A69" s="8"/>
      <c r="B69" s="34"/>
      <c r="C69" s="8"/>
      <c r="D69" s="35"/>
      <c r="E69" s="35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customFormat="false" ht="12.8" hidden="false" customHeight="false" outlineLevel="0" collapsed="false">
      <c r="A70" s="8"/>
      <c r="B70" s="34"/>
      <c r="C70" s="8"/>
      <c r="D70" s="35"/>
      <c r="E70" s="35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customFormat="false" ht="12.8" hidden="false" customHeight="false" outlineLevel="0" collapsed="false">
      <c r="A71" s="8"/>
      <c r="B71" s="34"/>
      <c r="C71" s="8"/>
      <c r="D71" s="35"/>
      <c r="E71" s="35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customFormat="false" ht="12.8" hidden="false" customHeight="false" outlineLevel="0" collapsed="false">
      <c r="A72" s="8"/>
      <c r="B72" s="34"/>
      <c r="C72" s="8"/>
      <c r="D72" s="35"/>
      <c r="E72" s="35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customFormat="false" ht="12.8" hidden="false" customHeight="false" outlineLevel="0" collapsed="false">
      <c r="A73" s="8"/>
      <c r="B73" s="34"/>
      <c r="C73" s="8"/>
      <c r="D73" s="35"/>
      <c r="E73" s="35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customFormat="false" ht="12.8" hidden="false" customHeight="false" outlineLevel="0" collapsed="false">
      <c r="A74" s="8"/>
      <c r="B74" s="34"/>
      <c r="C74" s="8"/>
      <c r="D74" s="35"/>
      <c r="E74" s="35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customFormat="false" ht="12.8" hidden="false" customHeight="false" outlineLevel="0" collapsed="false">
      <c r="A75" s="8"/>
      <c r="B75" s="34"/>
      <c r="C75" s="8"/>
      <c r="D75" s="35"/>
      <c r="E75" s="35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customFormat="false" ht="12.8" hidden="false" customHeight="false" outlineLevel="0" collapsed="false">
      <c r="A76" s="8"/>
      <c r="B76" s="34"/>
      <c r="C76" s="8"/>
      <c r="D76" s="35"/>
      <c r="E76" s="35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customFormat="false" ht="12.8" hidden="false" customHeight="false" outlineLevel="0" collapsed="false">
      <c r="A77" s="8"/>
      <c r="B77" s="34"/>
      <c r="C77" s="8"/>
      <c r="D77" s="35"/>
      <c r="E77" s="35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customFormat="false" ht="12.8" hidden="false" customHeight="false" outlineLevel="0" collapsed="false">
      <c r="A78" s="8"/>
      <c r="B78" s="34"/>
      <c r="C78" s="8"/>
      <c r="D78" s="35"/>
      <c r="E78" s="35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customFormat="false" ht="12.8" hidden="false" customHeight="false" outlineLevel="0" collapsed="false">
      <c r="A79" s="8"/>
      <c r="B79" s="34"/>
      <c r="C79" s="8"/>
      <c r="D79" s="35"/>
      <c r="E79" s="35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customFormat="false" ht="12.8" hidden="false" customHeight="false" outlineLevel="0" collapsed="false">
      <c r="A80" s="8"/>
      <c r="B80" s="34"/>
      <c r="C80" s="8"/>
      <c r="D80" s="35"/>
      <c r="E80" s="35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customFormat="false" ht="12.8" hidden="false" customHeight="false" outlineLevel="0" collapsed="false">
      <c r="A81" s="8"/>
      <c r="B81" s="34"/>
      <c r="C81" s="8"/>
      <c r="D81" s="35"/>
      <c r="E81" s="35"/>
    </row>
    <row r="82" customFormat="false" ht="12.8" hidden="false" customHeight="false" outlineLevel="0" collapsed="false">
      <c r="A82" s="8"/>
      <c r="B82" s="34"/>
      <c r="C82" s="8"/>
      <c r="D82" s="35"/>
      <c r="E82" s="35"/>
    </row>
    <row r="83" customFormat="false" ht="12.8" hidden="false" customHeight="false" outlineLevel="0" collapsed="false">
      <c r="A83" s="8"/>
      <c r="B83" s="34"/>
      <c r="C83" s="8"/>
      <c r="D83" s="35"/>
      <c r="E83" s="35"/>
    </row>
  </sheetData>
  <mergeCells count="27">
    <mergeCell ref="D1:E1"/>
    <mergeCell ref="F1:U1"/>
    <mergeCell ref="D2:E2"/>
    <mergeCell ref="F2:U2"/>
    <mergeCell ref="D3:E3"/>
    <mergeCell ref="F3:U3"/>
    <mergeCell ref="D4:E4"/>
    <mergeCell ref="F4:U4"/>
    <mergeCell ref="D5:E5"/>
    <mergeCell ref="F5:U5"/>
    <mergeCell ref="F6:U6"/>
    <mergeCell ref="F7:U7"/>
    <mergeCell ref="A9:A11"/>
    <mergeCell ref="F14:V14"/>
    <mergeCell ref="R21:V25"/>
    <mergeCell ref="A29:D29"/>
    <mergeCell ref="A30:D30"/>
    <mergeCell ref="M30:N30"/>
    <mergeCell ref="A31:D31"/>
    <mergeCell ref="M31:N31"/>
    <mergeCell ref="M32:N32"/>
    <mergeCell ref="G33:P33"/>
    <mergeCell ref="B44:C44"/>
    <mergeCell ref="B46:C46"/>
    <mergeCell ref="B47:C47"/>
    <mergeCell ref="B48:C48"/>
    <mergeCell ref="B50:C50"/>
  </mergeCells>
  <hyperlinks>
    <hyperlink ref="A7" r:id="rId1" display="www.kitkaclimbing.com"/>
    <hyperlink ref="G11" r:id="rId2" display="https://kitkaclimbing.com/stock-status/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366FF"/>
    <pageSetUpPr fitToPage="false"/>
  </sheetPr>
  <dimension ref="A1:AP19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48" activePane="bottomLeft" state="frozen"/>
      <selection pane="topLeft" activeCell="A1" activeCellId="0" sqref="A1"/>
      <selection pane="bottomLeft" activeCell="D4" activeCellId="0" sqref="D4"/>
    </sheetView>
  </sheetViews>
  <sheetFormatPr defaultColWidth="11.89453125" defaultRowHeight="12.8" zeroHeight="false" outlineLevelRow="0" outlineLevelCol="0"/>
  <cols>
    <col collapsed="false" customWidth="true" hidden="false" outlineLevel="0" max="1" min="1" style="1" width="25.97"/>
    <col collapsed="false" customWidth="true" hidden="false" outlineLevel="0" max="2" min="2" style="1" width="5.12"/>
    <col collapsed="false" customWidth="true" hidden="false" outlineLevel="0" max="3" min="3" style="1" width="7.16"/>
    <col collapsed="false" customWidth="true" hidden="false" outlineLevel="0" max="4" min="4" style="1" width="10.78"/>
    <col collapsed="false" customWidth="true" hidden="false" outlineLevel="0" max="17" min="5" style="1" width="4.02"/>
    <col collapsed="false" customWidth="true" hidden="false" outlineLevel="0" max="19" min="18" style="1" width="5.66"/>
    <col collapsed="false" customWidth="true" hidden="false" outlineLevel="0" max="20" min="20" style="1" width="8.4"/>
    <col collapsed="false" customWidth="true" hidden="false" outlineLevel="0" max="21" min="21" style="1" width="11.14"/>
    <col collapsed="false" customWidth="true" hidden="false" outlineLevel="0" max="23" min="22" style="1" width="4.02"/>
    <col collapsed="false" customWidth="true" hidden="false" outlineLevel="0" max="24" min="24" style="1" width="3.64"/>
    <col collapsed="false" customWidth="true" hidden="false" outlineLevel="0" max="27" min="25" style="1" width="4.02"/>
    <col collapsed="false" customWidth="true" hidden="false" outlineLevel="0" max="28" min="28" style="1" width="4.39"/>
    <col collapsed="false" customWidth="true" hidden="false" outlineLevel="0" max="29" min="29" style="1" width="5.12"/>
    <col collapsed="false" customWidth="true" hidden="false" outlineLevel="0" max="31" min="30" style="1" width="4.75"/>
    <col collapsed="false" customWidth="false" hidden="false" outlineLevel="0" max="1024" min="32" style="1" width="11.89"/>
  </cols>
  <sheetData>
    <row r="1" customFormat="false" ht="15" hidden="false" customHeight="false" outlineLevel="0" collapsed="false">
      <c r="A1" s="195"/>
      <c r="B1" s="195"/>
      <c r="C1" s="195"/>
      <c r="D1" s="195"/>
      <c r="E1" s="196"/>
      <c r="F1" s="197"/>
      <c r="G1" s="198"/>
      <c r="H1" s="199"/>
      <c r="I1" s="200"/>
      <c r="J1" s="201"/>
      <c r="K1" s="202"/>
      <c r="L1" s="203"/>
      <c r="M1" s="200"/>
      <c r="N1" s="204"/>
      <c r="O1" s="205"/>
      <c r="P1" s="197"/>
      <c r="Q1" s="206"/>
      <c r="R1" s="207"/>
      <c r="S1" s="207"/>
      <c r="T1" s="207"/>
      <c r="U1" s="207"/>
      <c r="V1" s="208" t="s">
        <v>67</v>
      </c>
      <c r="W1" s="209"/>
      <c r="X1" s="209"/>
      <c r="Y1" s="209"/>
      <c r="Z1" s="209"/>
      <c r="AA1" s="209"/>
      <c r="AB1" s="210"/>
      <c r="AC1" s="210"/>
      <c r="AD1" s="210"/>
      <c r="AE1" s="210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customFormat="false" ht="45" hidden="false" customHeight="false" outlineLevel="0" collapsed="false">
      <c r="A2" s="211" t="s">
        <v>68</v>
      </c>
      <c r="B2" s="212" t="s">
        <v>69</v>
      </c>
      <c r="C2" s="213" t="s">
        <v>20</v>
      </c>
      <c r="D2" s="214" t="s">
        <v>70</v>
      </c>
      <c r="E2" s="215" t="s">
        <v>22</v>
      </c>
      <c r="F2" s="216" t="s">
        <v>23</v>
      </c>
      <c r="G2" s="217" t="s">
        <v>24</v>
      </c>
      <c r="H2" s="218" t="s">
        <v>25</v>
      </c>
      <c r="I2" s="56" t="s">
        <v>26</v>
      </c>
      <c r="J2" s="219" t="s">
        <v>27</v>
      </c>
      <c r="K2" s="220" t="s">
        <v>28</v>
      </c>
      <c r="L2" s="221" t="s">
        <v>29</v>
      </c>
      <c r="M2" s="56" t="s">
        <v>30</v>
      </c>
      <c r="N2" s="222" t="s">
        <v>31</v>
      </c>
      <c r="O2" s="223" t="s">
        <v>32</v>
      </c>
      <c r="P2" s="216" t="s">
        <v>33</v>
      </c>
      <c r="Q2" s="224" t="s">
        <v>71</v>
      </c>
      <c r="R2" s="212" t="s">
        <v>18</v>
      </c>
      <c r="S2" s="212" t="s">
        <v>69</v>
      </c>
      <c r="T2" s="213" t="s">
        <v>72</v>
      </c>
      <c r="U2" s="213" t="s">
        <v>73</v>
      </c>
      <c r="V2" s="207" t="n">
        <v>40</v>
      </c>
      <c r="W2" s="207" t="n">
        <v>50</v>
      </c>
      <c r="X2" s="207" t="n">
        <v>60</v>
      </c>
      <c r="Y2" s="207" t="n">
        <v>70</v>
      </c>
      <c r="Z2" s="207" t="n">
        <v>80</v>
      </c>
      <c r="AA2" s="207" t="n">
        <v>90</v>
      </c>
      <c r="AB2" s="207" t="n">
        <v>100</v>
      </c>
      <c r="AC2" s="207" t="n">
        <v>120</v>
      </c>
      <c r="AD2" s="207" t="n">
        <v>140</v>
      </c>
      <c r="AE2" s="207" t="n">
        <v>233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customFormat="false" ht="22.05" hidden="false" customHeight="false" outlineLevel="0" collapsed="false">
      <c r="A3" s="225" t="s">
        <v>74</v>
      </c>
      <c r="B3" s="226"/>
      <c r="C3" s="227"/>
      <c r="D3" s="228"/>
      <c r="E3" s="229"/>
      <c r="F3" s="229"/>
      <c r="G3" s="229"/>
      <c r="H3" s="230"/>
      <c r="I3" s="230"/>
      <c r="J3" s="230"/>
      <c r="K3" s="230"/>
      <c r="L3" s="230"/>
      <c r="M3" s="230"/>
      <c r="N3" s="230"/>
      <c r="O3" s="230"/>
      <c r="P3" s="229"/>
      <c r="Q3" s="230"/>
      <c r="R3" s="231"/>
      <c r="S3" s="231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customFormat="false" ht="15" hidden="false" customHeight="false" outlineLevel="0" collapsed="false">
      <c r="A4" s="233" t="s">
        <v>75</v>
      </c>
      <c r="B4" s="234"/>
      <c r="C4" s="235"/>
      <c r="D4" s="236"/>
      <c r="E4" s="237"/>
      <c r="F4" s="237" t="s">
        <v>59</v>
      </c>
      <c r="G4" s="237"/>
      <c r="H4" s="237"/>
      <c r="I4" s="237"/>
      <c r="J4" s="237"/>
      <c r="K4" s="237"/>
      <c r="L4" s="238"/>
      <c r="M4" s="239"/>
      <c r="N4" s="239"/>
      <c r="O4" s="239"/>
      <c r="P4" s="239"/>
      <c r="Q4" s="237"/>
      <c r="R4" s="240" t="s">
        <v>59</v>
      </c>
      <c r="S4" s="235"/>
      <c r="T4" s="241"/>
      <c r="U4" s="242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customFormat="false" ht="15.55" hidden="false" customHeight="false" outlineLevel="0" collapsed="false">
      <c r="A5" s="244" t="s">
        <v>76</v>
      </c>
      <c r="B5" s="245" t="n">
        <v>21</v>
      </c>
      <c r="C5" s="245" t="n">
        <v>3.33</v>
      </c>
      <c r="D5" s="246" t="n">
        <v>119</v>
      </c>
      <c r="E5" s="247"/>
      <c r="F5" s="248" t="s">
        <v>59</v>
      </c>
      <c r="G5" s="249"/>
      <c r="H5" s="250"/>
      <c r="I5" s="251"/>
      <c r="J5" s="252"/>
      <c r="K5" s="253"/>
      <c r="L5" s="254"/>
      <c r="M5" s="251"/>
      <c r="N5" s="255"/>
      <c r="O5" s="256"/>
      <c r="P5" s="248"/>
      <c r="Q5" s="257"/>
      <c r="R5" s="258" t="n">
        <f aca="false">SUM(E5:Q5)</f>
        <v>0</v>
      </c>
      <c r="S5" s="245" t="n">
        <f aca="false">R5*B5</f>
        <v>0</v>
      </c>
      <c r="T5" s="259" t="n">
        <f aca="false">C5*R5</f>
        <v>0</v>
      </c>
      <c r="U5" s="260" t="n">
        <f aca="false">R5*D5</f>
        <v>0</v>
      </c>
      <c r="V5" s="261" t="n">
        <v>1</v>
      </c>
      <c r="W5" s="262" t="n">
        <v>10</v>
      </c>
      <c r="X5" s="261" t="n">
        <v>10</v>
      </c>
      <c r="Y5" s="262"/>
      <c r="Z5" s="261"/>
      <c r="AA5" s="262"/>
      <c r="AB5" s="261"/>
      <c r="AC5" s="262"/>
      <c r="AD5" s="261"/>
      <c r="AE5" s="262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customFormat="false" ht="15.55" hidden="false" customHeight="false" outlineLevel="0" collapsed="false">
      <c r="A6" s="244" t="s">
        <v>77</v>
      </c>
      <c r="B6" s="245" t="n">
        <v>15</v>
      </c>
      <c r="C6" s="263" t="n">
        <v>1.1</v>
      </c>
      <c r="D6" s="246" t="n">
        <v>58</v>
      </c>
      <c r="E6" s="247"/>
      <c r="F6" s="248" t="s">
        <v>59</v>
      </c>
      <c r="G6" s="249"/>
      <c r="H6" s="250"/>
      <c r="I6" s="251"/>
      <c r="J6" s="252"/>
      <c r="K6" s="253"/>
      <c r="L6" s="254"/>
      <c r="M6" s="251"/>
      <c r="N6" s="255"/>
      <c r="O6" s="256"/>
      <c r="P6" s="248"/>
      <c r="Q6" s="257"/>
      <c r="R6" s="258" t="n">
        <f aca="false">SUM(E6:Q6)</f>
        <v>0</v>
      </c>
      <c r="S6" s="245" t="n">
        <f aca="false">R6*B6</f>
        <v>0</v>
      </c>
      <c r="T6" s="259" t="n">
        <f aca="false">C6*R6</f>
        <v>0</v>
      </c>
      <c r="U6" s="260" t="n">
        <f aca="false">R6*D6</f>
        <v>0</v>
      </c>
      <c r="V6" s="261" t="n">
        <v>2</v>
      </c>
      <c r="W6" s="262" t="n">
        <v>13</v>
      </c>
      <c r="X6" s="261"/>
      <c r="Y6" s="262"/>
      <c r="Z6" s="261"/>
      <c r="AA6" s="262"/>
      <c r="AB6" s="261"/>
      <c r="AC6" s="262"/>
      <c r="AD6" s="261"/>
      <c r="AE6" s="262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customFormat="false" ht="15.55" hidden="false" customHeight="false" outlineLevel="0" collapsed="false">
      <c r="A7" s="264" t="s">
        <v>78</v>
      </c>
      <c r="B7" s="265" t="n">
        <v>3</v>
      </c>
      <c r="C7" s="265" t="n">
        <v>1.66</v>
      </c>
      <c r="D7" s="266" t="n">
        <v>71</v>
      </c>
      <c r="E7" s="267"/>
      <c r="F7" s="268" t="s">
        <v>59</v>
      </c>
      <c r="G7" s="269"/>
      <c r="H7" s="270"/>
      <c r="I7" s="271"/>
      <c r="J7" s="272"/>
      <c r="K7" s="273"/>
      <c r="L7" s="274"/>
      <c r="M7" s="271"/>
      <c r="N7" s="275"/>
      <c r="O7" s="276"/>
      <c r="P7" s="268"/>
      <c r="Q7" s="277"/>
      <c r="R7" s="278" t="n">
        <f aca="false">SUM(E7:Q7)</f>
        <v>0</v>
      </c>
      <c r="S7" s="265" t="n">
        <f aca="false">R7*B7</f>
        <v>0</v>
      </c>
      <c r="T7" s="279" t="n">
        <f aca="false">C7*R7</f>
        <v>0</v>
      </c>
      <c r="U7" s="280" t="n">
        <f aca="false">R7*D7</f>
        <v>0</v>
      </c>
      <c r="V7" s="261"/>
      <c r="W7" s="262"/>
      <c r="X7" s="261" t="n">
        <v>1</v>
      </c>
      <c r="Y7" s="262"/>
      <c r="Z7" s="261" t="n">
        <v>1</v>
      </c>
      <c r="AA7" s="262"/>
      <c r="AB7" s="261"/>
      <c r="AC7" s="262" t="n">
        <v>1</v>
      </c>
      <c r="AD7" s="261"/>
      <c r="AE7" s="262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customFormat="false" ht="15.55" hidden="false" customHeight="false" outlineLevel="0" collapsed="false">
      <c r="A8" s="244" t="s">
        <v>79</v>
      </c>
      <c r="B8" s="245" t="n">
        <v>3</v>
      </c>
      <c r="C8" s="245" t="n">
        <v>1.47</v>
      </c>
      <c r="D8" s="246" t="n">
        <v>39</v>
      </c>
      <c r="E8" s="247"/>
      <c r="F8" s="248" t="s">
        <v>59</v>
      </c>
      <c r="G8" s="249"/>
      <c r="H8" s="250"/>
      <c r="I8" s="251"/>
      <c r="J8" s="252"/>
      <c r="K8" s="253"/>
      <c r="L8" s="254"/>
      <c r="M8" s="251"/>
      <c r="N8" s="255"/>
      <c r="O8" s="256"/>
      <c r="P8" s="248"/>
      <c r="Q8" s="257"/>
      <c r="R8" s="258" t="n">
        <f aca="false">SUM(E8:Q8)</f>
        <v>0</v>
      </c>
      <c r="S8" s="245" t="n">
        <f aca="false">R8*B8</f>
        <v>0</v>
      </c>
      <c r="T8" s="259" t="n">
        <f aca="false">C8*R8</f>
        <v>0</v>
      </c>
      <c r="U8" s="260" t="n">
        <f aca="false">R8*D8</f>
        <v>0</v>
      </c>
      <c r="V8" s="261"/>
      <c r="W8" s="262" t="n">
        <v>1</v>
      </c>
      <c r="X8" s="261"/>
      <c r="Y8" s="262" t="n">
        <v>1</v>
      </c>
      <c r="Z8" s="261" t="n">
        <v>1</v>
      </c>
      <c r="AA8" s="262"/>
      <c r="AB8" s="261"/>
      <c r="AC8" s="262"/>
      <c r="AD8" s="261"/>
      <c r="AE8" s="262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customFormat="false" ht="15.55" hidden="false" customHeight="false" outlineLevel="0" collapsed="false">
      <c r="A9" s="281" t="s">
        <v>80</v>
      </c>
      <c r="B9" s="282" t="n">
        <v>48</v>
      </c>
      <c r="C9" s="283" t="n">
        <v>10.69</v>
      </c>
      <c r="D9" s="284" t="n">
        <v>397</v>
      </c>
      <c r="E9" s="285"/>
      <c r="F9" s="286" t="s">
        <v>59</v>
      </c>
      <c r="G9" s="287"/>
      <c r="H9" s="288"/>
      <c r="I9" s="289"/>
      <c r="J9" s="290"/>
      <c r="K9" s="291"/>
      <c r="L9" s="292"/>
      <c r="M9" s="289"/>
      <c r="N9" s="293"/>
      <c r="O9" s="294"/>
      <c r="P9" s="286"/>
      <c r="Q9" s="295"/>
      <c r="R9" s="296" t="n">
        <f aca="false">SUM(E9:Q9)</f>
        <v>0</v>
      </c>
      <c r="S9" s="297" t="n">
        <f aca="false">R9*B9</f>
        <v>0</v>
      </c>
      <c r="T9" s="298" t="n">
        <f aca="false">C9*R9</f>
        <v>0</v>
      </c>
      <c r="U9" s="299" t="n">
        <f aca="false">R9*D9</f>
        <v>0</v>
      </c>
      <c r="V9" s="261" t="n">
        <f aca="false">V5+V6+V7+V7+V8+V8</f>
        <v>3</v>
      </c>
      <c r="W9" s="262" t="n">
        <f aca="false">W5+W6+W7+W7+W8+W8</f>
        <v>25</v>
      </c>
      <c r="X9" s="261" t="n">
        <f aca="false">X5+X6+X7+X7+X8+X8</f>
        <v>12</v>
      </c>
      <c r="Y9" s="262" t="n">
        <f aca="false">Y5+Y6+Y7+Y7+Y8+Y8</f>
        <v>2</v>
      </c>
      <c r="Z9" s="261" t="n">
        <f aca="false">Z5+Z6+Z7+Z7+Z8+Z8</f>
        <v>4</v>
      </c>
      <c r="AA9" s="262" t="n">
        <f aca="false">AA5+AA6+AA7+AA7+AA8+AA8</f>
        <v>0</v>
      </c>
      <c r="AB9" s="261" t="n">
        <f aca="false">AB5+AB6+AB7+AB7+AB8+AB8</f>
        <v>0</v>
      </c>
      <c r="AC9" s="262" t="n">
        <f aca="false">AC5+AC6+AC7+AC7+AC8+AC8</f>
        <v>2</v>
      </c>
      <c r="AD9" s="261" t="n">
        <f aca="false">AD5+AD6+AD7+AD7+AD8+AD8</f>
        <v>0</v>
      </c>
      <c r="AE9" s="262" t="n">
        <f aca="false">AE5+AE6+AE7+AE7+AE8+AE8</f>
        <v>0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customFormat="false" ht="12.8" hidden="false" customHeight="false" outlineLevel="0" collapsed="false">
      <c r="A10" s="233" t="s">
        <v>81</v>
      </c>
      <c r="B10" s="300"/>
      <c r="C10" s="300"/>
      <c r="D10" s="301"/>
      <c r="E10" s="302"/>
      <c r="F10" s="302"/>
      <c r="G10" s="302"/>
      <c r="H10" s="302"/>
      <c r="I10" s="302"/>
      <c r="J10" s="302"/>
      <c r="K10" s="302"/>
      <c r="L10" s="303"/>
      <c r="M10" s="302"/>
      <c r="N10" s="302"/>
      <c r="O10" s="302"/>
      <c r="P10" s="302"/>
      <c r="Q10" s="302"/>
      <c r="R10" s="300"/>
      <c r="S10" s="300"/>
      <c r="T10" s="300"/>
      <c r="U10" s="304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124"/>
      <c r="AG10" s="124"/>
      <c r="AH10" s="124"/>
      <c r="AI10" s="124"/>
      <c r="AJ10" s="124"/>
      <c r="AK10" s="124"/>
      <c r="AL10" s="124"/>
      <c r="AM10" s="124"/>
      <c r="AN10" s="8"/>
      <c r="AO10" s="8"/>
      <c r="AP10" s="8"/>
    </row>
    <row r="11" customFormat="false" ht="15.55" hidden="false" customHeight="false" outlineLevel="0" collapsed="false">
      <c r="A11" s="306" t="s">
        <v>82</v>
      </c>
      <c r="B11" s="245" t="n">
        <v>4</v>
      </c>
      <c r="C11" s="263" t="n">
        <v>2.3</v>
      </c>
      <c r="D11" s="246" t="n">
        <v>58</v>
      </c>
      <c r="E11" s="247"/>
      <c r="F11" s="248" t="s">
        <v>59</v>
      </c>
      <c r="G11" s="249"/>
      <c r="H11" s="250"/>
      <c r="I11" s="251"/>
      <c r="J11" s="252"/>
      <c r="K11" s="253"/>
      <c r="L11" s="254"/>
      <c r="M11" s="251"/>
      <c r="N11" s="255"/>
      <c r="O11" s="256"/>
      <c r="P11" s="248"/>
      <c r="Q11" s="257"/>
      <c r="R11" s="258" t="n">
        <f aca="false">SUM(E11:Q11)</f>
        <v>0</v>
      </c>
      <c r="S11" s="245" t="n">
        <f aca="false">R11*B11</f>
        <v>0</v>
      </c>
      <c r="T11" s="259" t="n">
        <f aca="false">C11*R11</f>
        <v>0</v>
      </c>
      <c r="U11" s="307" t="n">
        <f aca="false">R11*D11</f>
        <v>0</v>
      </c>
      <c r="V11" s="261"/>
      <c r="W11" s="262" t="n">
        <v>3</v>
      </c>
      <c r="X11" s="261" t="n">
        <v>1</v>
      </c>
      <c r="Y11" s="262"/>
      <c r="Z11" s="261"/>
      <c r="AA11" s="262"/>
      <c r="AB11" s="261"/>
      <c r="AC11" s="262"/>
      <c r="AD11" s="261"/>
      <c r="AE11" s="262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</row>
    <row r="12" customFormat="false" ht="15.55" hidden="false" customHeight="false" outlineLevel="0" collapsed="false">
      <c r="A12" s="306" t="s">
        <v>83</v>
      </c>
      <c r="B12" s="245" t="n">
        <v>6</v>
      </c>
      <c r="C12" s="245" t="n">
        <v>0.74</v>
      </c>
      <c r="D12" s="246" t="n">
        <v>30</v>
      </c>
      <c r="E12" s="247"/>
      <c r="F12" s="248" t="s">
        <v>59</v>
      </c>
      <c r="G12" s="249"/>
      <c r="H12" s="250"/>
      <c r="I12" s="251"/>
      <c r="J12" s="252"/>
      <c r="K12" s="253"/>
      <c r="L12" s="254"/>
      <c r="M12" s="251"/>
      <c r="N12" s="255"/>
      <c r="O12" s="256"/>
      <c r="P12" s="248"/>
      <c r="Q12" s="257"/>
      <c r="R12" s="258" t="n">
        <f aca="false">SUM(E12:Q12)</f>
        <v>0</v>
      </c>
      <c r="S12" s="245" t="n">
        <f aca="false">R12*B12</f>
        <v>0</v>
      </c>
      <c r="T12" s="259" t="n">
        <f aca="false">C12*R12</f>
        <v>0</v>
      </c>
      <c r="U12" s="260" t="n">
        <f aca="false">R12*D12</f>
        <v>0</v>
      </c>
      <c r="V12" s="261" t="n">
        <v>5</v>
      </c>
      <c r="W12" s="262" t="n">
        <v>1</v>
      </c>
      <c r="X12" s="261"/>
      <c r="Y12" s="262"/>
      <c r="Z12" s="261"/>
      <c r="AA12" s="262"/>
      <c r="AB12" s="261"/>
      <c r="AC12" s="262"/>
      <c r="AD12" s="261"/>
      <c r="AE12" s="262"/>
      <c r="AF12" s="8"/>
      <c r="AG12" s="124"/>
      <c r="AH12" s="308"/>
      <c r="AI12" s="124"/>
      <c r="AJ12" s="8"/>
      <c r="AK12" s="8"/>
      <c r="AL12" s="8"/>
      <c r="AM12" s="8"/>
      <c r="AN12" s="8"/>
      <c r="AO12" s="8"/>
      <c r="AP12" s="8"/>
    </row>
    <row r="13" customFormat="false" ht="15.55" hidden="false" customHeight="false" outlineLevel="0" collapsed="false">
      <c r="A13" s="306" t="s">
        <v>84</v>
      </c>
      <c r="B13" s="245" t="n">
        <v>6</v>
      </c>
      <c r="C13" s="245" t="n">
        <v>2.84</v>
      </c>
      <c r="D13" s="246" t="n">
        <v>74</v>
      </c>
      <c r="E13" s="247"/>
      <c r="F13" s="248" t="s">
        <v>59</v>
      </c>
      <c r="G13" s="249"/>
      <c r="H13" s="309"/>
      <c r="I13" s="251"/>
      <c r="J13" s="252"/>
      <c r="K13" s="253"/>
      <c r="L13" s="254"/>
      <c r="M13" s="251"/>
      <c r="N13" s="255"/>
      <c r="O13" s="256"/>
      <c r="P13" s="248"/>
      <c r="Q13" s="310"/>
      <c r="R13" s="258" t="n">
        <f aca="false">SUM(E13:Q13)</f>
        <v>0</v>
      </c>
      <c r="S13" s="245" t="n">
        <f aca="false">R13*B13</f>
        <v>0</v>
      </c>
      <c r="T13" s="259" t="n">
        <f aca="false">C13*R13</f>
        <v>0</v>
      </c>
      <c r="U13" s="307" t="n">
        <f aca="false">R13*D13</f>
        <v>0</v>
      </c>
      <c r="V13" s="261"/>
      <c r="W13" s="262"/>
      <c r="X13" s="261"/>
      <c r="Y13" s="262" t="n">
        <v>6</v>
      </c>
      <c r="Z13" s="261" t="s">
        <v>59</v>
      </c>
      <c r="AA13" s="262"/>
      <c r="AB13" s="261"/>
      <c r="AC13" s="262"/>
      <c r="AD13" s="261"/>
      <c r="AE13" s="262"/>
      <c r="AF13" s="8"/>
      <c r="AG13" s="124"/>
      <c r="AH13" s="308"/>
      <c r="AI13" s="124"/>
      <c r="AJ13" s="8"/>
      <c r="AK13" s="8"/>
      <c r="AL13" s="8"/>
      <c r="AM13" s="8"/>
      <c r="AN13" s="8"/>
      <c r="AO13" s="8"/>
      <c r="AP13" s="8"/>
    </row>
    <row r="14" customFormat="false" ht="15.55" hidden="false" customHeight="false" outlineLevel="0" collapsed="false">
      <c r="A14" s="306" t="s">
        <v>85</v>
      </c>
      <c r="B14" s="245" t="n">
        <v>10</v>
      </c>
      <c r="C14" s="263" t="n">
        <v>0.26</v>
      </c>
      <c r="D14" s="246" t="n">
        <v>22</v>
      </c>
      <c r="E14" s="247"/>
      <c r="F14" s="248" t="s">
        <v>59</v>
      </c>
      <c r="G14" s="249"/>
      <c r="H14" s="250"/>
      <c r="I14" s="251"/>
      <c r="J14" s="252"/>
      <c r="K14" s="253"/>
      <c r="L14" s="254"/>
      <c r="M14" s="251"/>
      <c r="N14" s="255"/>
      <c r="O14" s="256"/>
      <c r="P14" s="248"/>
      <c r="Q14" s="257"/>
      <c r="R14" s="258" t="n">
        <f aca="false">SUM(E14:Q14)</f>
        <v>0</v>
      </c>
      <c r="S14" s="245" t="n">
        <f aca="false">R14*B14</f>
        <v>0</v>
      </c>
      <c r="T14" s="259" t="n">
        <f aca="false">C14*R14</f>
        <v>0</v>
      </c>
      <c r="U14" s="260" t="n">
        <f aca="false">R14*D14</f>
        <v>0</v>
      </c>
      <c r="V14" s="261"/>
      <c r="W14" s="262"/>
      <c r="X14" s="261"/>
      <c r="Y14" s="262"/>
      <c r="Z14" s="261"/>
      <c r="AA14" s="262"/>
      <c r="AB14" s="261"/>
      <c r="AC14" s="262"/>
      <c r="AD14" s="261"/>
      <c r="AE14" s="262"/>
      <c r="AF14" s="8"/>
      <c r="AG14" s="124"/>
      <c r="AH14" s="308"/>
      <c r="AI14" s="124"/>
      <c r="AJ14" s="8"/>
      <c r="AK14" s="8"/>
      <c r="AL14" s="8"/>
      <c r="AM14" s="8"/>
      <c r="AN14" s="8"/>
      <c r="AO14" s="8"/>
      <c r="AP14" s="8"/>
    </row>
    <row r="15" customFormat="false" ht="15.55" hidden="false" customHeight="false" outlineLevel="0" collapsed="false">
      <c r="A15" s="311" t="s">
        <v>86</v>
      </c>
      <c r="B15" s="245" t="n">
        <v>10</v>
      </c>
      <c r="C15" s="245" t="n">
        <v>0.35</v>
      </c>
      <c r="D15" s="246" t="n">
        <v>30</v>
      </c>
      <c r="E15" s="247"/>
      <c r="F15" s="248" t="s">
        <v>59</v>
      </c>
      <c r="G15" s="249"/>
      <c r="H15" s="250"/>
      <c r="I15" s="251"/>
      <c r="J15" s="252"/>
      <c r="K15" s="253"/>
      <c r="L15" s="254"/>
      <c r="M15" s="251"/>
      <c r="N15" s="255"/>
      <c r="O15" s="256"/>
      <c r="P15" s="248"/>
      <c r="Q15" s="257"/>
      <c r="R15" s="258" t="n">
        <f aca="false">SUM(E15:Q15)</f>
        <v>0</v>
      </c>
      <c r="S15" s="245" t="n">
        <f aca="false">R15*B15</f>
        <v>0</v>
      </c>
      <c r="T15" s="259" t="n">
        <f aca="false">C15*R15</f>
        <v>0</v>
      </c>
      <c r="U15" s="260" t="n">
        <f aca="false">R15*D15</f>
        <v>0</v>
      </c>
      <c r="V15" s="261" t="n">
        <v>10</v>
      </c>
      <c r="W15" s="262"/>
      <c r="X15" s="261"/>
      <c r="Y15" s="262"/>
      <c r="Z15" s="261"/>
      <c r="AA15" s="262"/>
      <c r="AB15" s="261"/>
      <c r="AC15" s="262"/>
      <c r="AD15" s="261"/>
      <c r="AE15" s="262"/>
      <c r="AF15" s="8"/>
      <c r="AG15" s="124"/>
      <c r="AH15" s="308"/>
      <c r="AI15" s="124"/>
      <c r="AJ15" s="8"/>
      <c r="AK15" s="8"/>
      <c r="AL15" s="8"/>
      <c r="AM15" s="8"/>
      <c r="AN15" s="8"/>
      <c r="AO15" s="8"/>
      <c r="AP15" s="8"/>
    </row>
    <row r="16" customFormat="false" ht="15.55" hidden="false" customHeight="false" outlineLevel="0" collapsed="false">
      <c r="A16" s="306" t="s">
        <v>87</v>
      </c>
      <c r="B16" s="245" t="n">
        <v>10</v>
      </c>
      <c r="C16" s="245" t="n">
        <v>2.91</v>
      </c>
      <c r="D16" s="246" t="n">
        <v>85</v>
      </c>
      <c r="E16" s="247"/>
      <c r="F16" s="248" t="s">
        <v>59</v>
      </c>
      <c r="G16" s="249"/>
      <c r="H16" s="250"/>
      <c r="I16" s="251"/>
      <c r="J16" s="252"/>
      <c r="K16" s="253"/>
      <c r="L16" s="254"/>
      <c r="M16" s="251"/>
      <c r="N16" s="255"/>
      <c r="O16" s="256"/>
      <c r="P16" s="248"/>
      <c r="Q16" s="257"/>
      <c r="R16" s="258" t="n">
        <f aca="false">SUM(E16:Q16)</f>
        <v>0</v>
      </c>
      <c r="S16" s="245" t="n">
        <f aca="false">R16*B16</f>
        <v>0</v>
      </c>
      <c r="T16" s="259" t="n">
        <f aca="false">C16*R16</f>
        <v>0</v>
      </c>
      <c r="U16" s="260" t="n">
        <f aca="false">R16*D16</f>
        <v>0</v>
      </c>
      <c r="V16" s="261"/>
      <c r="W16" s="262" t="n">
        <v>5</v>
      </c>
      <c r="X16" s="261" t="n">
        <v>5</v>
      </c>
      <c r="Y16" s="262"/>
      <c r="Z16" s="261"/>
      <c r="AA16" s="262"/>
      <c r="AB16" s="261"/>
      <c r="AC16" s="262"/>
      <c r="AD16" s="261"/>
      <c r="AE16" s="262"/>
      <c r="AF16" s="8"/>
      <c r="AG16" s="124"/>
      <c r="AH16" s="308"/>
      <c r="AI16" s="124"/>
      <c r="AJ16" s="8"/>
      <c r="AK16" s="8"/>
      <c r="AL16" s="8"/>
      <c r="AM16" s="8"/>
      <c r="AN16" s="8"/>
      <c r="AO16" s="8"/>
      <c r="AP16" s="8"/>
    </row>
    <row r="17" customFormat="false" ht="15.55" hidden="false" customHeight="false" outlineLevel="0" collapsed="false">
      <c r="A17" s="312" t="s">
        <v>88</v>
      </c>
      <c r="B17" s="265" t="n">
        <v>1</v>
      </c>
      <c r="C17" s="265" t="n">
        <v>1.54</v>
      </c>
      <c r="D17" s="266" t="n">
        <v>48</v>
      </c>
      <c r="E17" s="267" t="s">
        <v>59</v>
      </c>
      <c r="F17" s="268" t="s">
        <v>59</v>
      </c>
      <c r="G17" s="269"/>
      <c r="H17" s="313"/>
      <c r="I17" s="271"/>
      <c r="J17" s="272"/>
      <c r="K17" s="273"/>
      <c r="L17" s="274"/>
      <c r="M17" s="271"/>
      <c r="N17" s="275"/>
      <c r="O17" s="276"/>
      <c r="P17" s="268"/>
      <c r="Q17" s="314"/>
      <c r="R17" s="278" t="n">
        <f aca="false">SUM(E17:Q17)</f>
        <v>0</v>
      </c>
      <c r="S17" s="265" t="n">
        <f aca="false">R17*B17</f>
        <v>0</v>
      </c>
      <c r="T17" s="279" t="n">
        <f aca="false">C17*R17</f>
        <v>0</v>
      </c>
      <c r="U17" s="315" t="n">
        <f aca="false">R17*D17</f>
        <v>0</v>
      </c>
      <c r="V17" s="261"/>
      <c r="W17" s="262"/>
      <c r="X17" s="261"/>
      <c r="Y17" s="262"/>
      <c r="Z17" s="261"/>
      <c r="AA17" s="262"/>
      <c r="AB17" s="261"/>
      <c r="AC17" s="262" t="n">
        <v>1</v>
      </c>
      <c r="AD17" s="261"/>
      <c r="AE17" s="262"/>
      <c r="AF17" s="8"/>
      <c r="AG17" s="124"/>
      <c r="AH17" s="308"/>
      <c r="AI17" s="124"/>
      <c r="AJ17" s="8"/>
      <c r="AK17" s="8"/>
      <c r="AL17" s="8"/>
      <c r="AM17" s="8"/>
      <c r="AN17" s="8"/>
      <c r="AO17" s="8"/>
      <c r="AP17" s="8"/>
    </row>
    <row r="18" customFormat="false" ht="15.55" hidden="false" customHeight="false" outlineLevel="0" collapsed="false">
      <c r="A18" s="306" t="s">
        <v>89</v>
      </c>
      <c r="B18" s="245" t="n">
        <v>6</v>
      </c>
      <c r="C18" s="245" t="n">
        <v>0.93</v>
      </c>
      <c r="D18" s="246" t="n">
        <v>34</v>
      </c>
      <c r="E18" s="247"/>
      <c r="F18" s="248" t="s">
        <v>59</v>
      </c>
      <c r="G18" s="249"/>
      <c r="H18" s="250"/>
      <c r="I18" s="251"/>
      <c r="J18" s="252"/>
      <c r="K18" s="253"/>
      <c r="L18" s="254"/>
      <c r="M18" s="251"/>
      <c r="N18" s="255"/>
      <c r="O18" s="256"/>
      <c r="P18" s="248"/>
      <c r="Q18" s="257"/>
      <c r="R18" s="258" t="n">
        <f aca="false">SUM(E18:Q18)</f>
        <v>0</v>
      </c>
      <c r="S18" s="245" t="n">
        <f aca="false">R18*B18</f>
        <v>0</v>
      </c>
      <c r="T18" s="259" t="n">
        <f aca="false">C18*R18</f>
        <v>0</v>
      </c>
      <c r="U18" s="260" t="n">
        <f aca="false">R18*D18</f>
        <v>0</v>
      </c>
      <c r="V18" s="261"/>
      <c r="W18" s="262" t="n">
        <v>6</v>
      </c>
      <c r="X18" s="261"/>
      <c r="Y18" s="262"/>
      <c r="Z18" s="261"/>
      <c r="AA18" s="262"/>
      <c r="AB18" s="261"/>
      <c r="AC18" s="262"/>
      <c r="AD18" s="261"/>
      <c r="AE18" s="262"/>
      <c r="AF18" s="8"/>
      <c r="AG18" s="124"/>
      <c r="AH18" s="308"/>
      <c r="AI18" s="124"/>
      <c r="AJ18" s="8"/>
      <c r="AK18" s="8"/>
      <c r="AL18" s="8"/>
      <c r="AM18" s="8"/>
      <c r="AN18" s="8"/>
      <c r="AO18" s="8"/>
      <c r="AP18" s="8"/>
    </row>
    <row r="19" customFormat="false" ht="15.55" hidden="false" customHeight="false" outlineLevel="0" collapsed="false">
      <c r="A19" s="306" t="s">
        <v>90</v>
      </c>
      <c r="B19" s="245" t="n">
        <v>4</v>
      </c>
      <c r="C19" s="245" t="n">
        <v>4.55</v>
      </c>
      <c r="D19" s="246" t="n">
        <v>104</v>
      </c>
      <c r="E19" s="247"/>
      <c r="F19" s="248" t="s">
        <v>59</v>
      </c>
      <c r="G19" s="249"/>
      <c r="H19" s="250"/>
      <c r="I19" s="251"/>
      <c r="J19" s="252"/>
      <c r="K19" s="253"/>
      <c r="L19" s="254"/>
      <c r="M19" s="251"/>
      <c r="N19" s="255"/>
      <c r="O19" s="256"/>
      <c r="P19" s="248"/>
      <c r="Q19" s="257"/>
      <c r="R19" s="258" t="n">
        <f aca="false">SUM(E19:Q19)</f>
        <v>0</v>
      </c>
      <c r="S19" s="245" t="n">
        <f aca="false">R19*B19</f>
        <v>0</v>
      </c>
      <c r="T19" s="259" t="n">
        <f aca="false">C19*R19</f>
        <v>0</v>
      </c>
      <c r="U19" s="307" t="n">
        <f aca="false">R19*D19</f>
        <v>0</v>
      </c>
      <c r="V19" s="261"/>
      <c r="W19" s="262" t="n">
        <v>1</v>
      </c>
      <c r="X19" s="261" t="n">
        <v>1</v>
      </c>
      <c r="Y19" s="262" t="n">
        <v>1</v>
      </c>
      <c r="Z19" s="261" t="n">
        <v>1</v>
      </c>
      <c r="AA19" s="262"/>
      <c r="AB19" s="261"/>
      <c r="AC19" s="262"/>
      <c r="AD19" s="261"/>
      <c r="AE19" s="262"/>
      <c r="AF19" s="8"/>
      <c r="AG19" s="124"/>
      <c r="AH19" s="308"/>
      <c r="AI19" s="124"/>
      <c r="AJ19" s="8"/>
      <c r="AK19" s="8"/>
      <c r="AL19" s="8"/>
      <c r="AM19" s="8"/>
      <c r="AN19" s="8"/>
      <c r="AO19" s="8"/>
      <c r="AP19" s="8"/>
    </row>
    <row r="20" customFormat="false" ht="15.55" hidden="false" customHeight="false" outlineLevel="0" collapsed="false">
      <c r="A20" s="306" t="s">
        <v>91</v>
      </c>
      <c r="B20" s="245" t="n">
        <v>12</v>
      </c>
      <c r="C20" s="245" t="n">
        <v>1.25</v>
      </c>
      <c r="D20" s="246" t="n">
        <v>55</v>
      </c>
      <c r="E20" s="247"/>
      <c r="F20" s="248" t="s">
        <v>59</v>
      </c>
      <c r="G20" s="249"/>
      <c r="H20" s="250"/>
      <c r="I20" s="251"/>
      <c r="J20" s="252"/>
      <c r="K20" s="253"/>
      <c r="L20" s="254"/>
      <c r="M20" s="251"/>
      <c r="N20" s="255"/>
      <c r="O20" s="256"/>
      <c r="P20" s="248"/>
      <c r="Q20" s="257"/>
      <c r="R20" s="258" t="n">
        <f aca="false">SUM(E20:Q20)</f>
        <v>0</v>
      </c>
      <c r="S20" s="245" t="n">
        <f aca="false">R20*B20</f>
        <v>0</v>
      </c>
      <c r="T20" s="259" t="n">
        <f aca="false">C20*R20</f>
        <v>0</v>
      </c>
      <c r="U20" s="260" t="n">
        <f aca="false">R20*D20</f>
        <v>0</v>
      </c>
      <c r="V20" s="261" t="n">
        <v>1</v>
      </c>
      <c r="W20" s="262" t="n">
        <v>11</v>
      </c>
      <c r="X20" s="261" t="s">
        <v>59</v>
      </c>
      <c r="Y20" s="262"/>
      <c r="Z20" s="261"/>
      <c r="AA20" s="262"/>
      <c r="AB20" s="261"/>
      <c r="AC20" s="262"/>
      <c r="AD20" s="261"/>
      <c r="AE20" s="262"/>
      <c r="AF20" s="8"/>
      <c r="AG20" s="124"/>
      <c r="AH20" s="308"/>
      <c r="AI20" s="124"/>
      <c r="AJ20" s="8"/>
      <c r="AK20" s="8"/>
      <c r="AL20" s="8"/>
      <c r="AM20" s="8"/>
      <c r="AN20" s="8"/>
      <c r="AO20" s="8"/>
      <c r="AP20" s="8"/>
    </row>
    <row r="21" customFormat="false" ht="15.55" hidden="false" customHeight="false" outlineLevel="0" collapsed="false">
      <c r="A21" s="306" t="s">
        <v>92</v>
      </c>
      <c r="B21" s="245" t="n">
        <v>1</v>
      </c>
      <c r="C21" s="263" t="n">
        <v>0.9</v>
      </c>
      <c r="D21" s="246" t="n">
        <v>32</v>
      </c>
      <c r="E21" s="247"/>
      <c r="F21" s="248" t="s">
        <v>59</v>
      </c>
      <c r="G21" s="249"/>
      <c r="H21" s="250"/>
      <c r="I21" s="251"/>
      <c r="J21" s="252"/>
      <c r="K21" s="253"/>
      <c r="L21" s="254"/>
      <c r="M21" s="251"/>
      <c r="N21" s="255"/>
      <c r="O21" s="256"/>
      <c r="P21" s="248"/>
      <c r="Q21" s="257"/>
      <c r="R21" s="258" t="n">
        <f aca="false">SUM(E21:Q21)</f>
        <v>0</v>
      </c>
      <c r="S21" s="245" t="n">
        <f aca="false">R21*B21</f>
        <v>0</v>
      </c>
      <c r="T21" s="259" t="n">
        <f aca="false">C21*R21</f>
        <v>0</v>
      </c>
      <c r="U21" s="307" t="n">
        <f aca="false">R21*D21</f>
        <v>0</v>
      </c>
      <c r="V21" s="261"/>
      <c r="W21" s="262"/>
      <c r="X21" s="261"/>
      <c r="Y21" s="262"/>
      <c r="Z21" s="261" t="n">
        <v>1</v>
      </c>
      <c r="AA21" s="262"/>
      <c r="AB21" s="261" t="s">
        <v>59</v>
      </c>
      <c r="AC21" s="262"/>
      <c r="AD21" s="261"/>
      <c r="AE21" s="262"/>
      <c r="AF21" s="8"/>
      <c r="AG21" s="124"/>
      <c r="AH21" s="308"/>
      <c r="AI21" s="124"/>
      <c r="AJ21" s="8"/>
      <c r="AK21" s="8"/>
      <c r="AL21" s="8"/>
      <c r="AM21" s="8"/>
      <c r="AN21" s="8"/>
      <c r="AO21" s="8"/>
      <c r="AP21" s="8"/>
    </row>
    <row r="22" customFormat="false" ht="15.55" hidden="false" customHeight="false" outlineLevel="0" collapsed="false">
      <c r="A22" s="316" t="s">
        <v>93</v>
      </c>
      <c r="B22" s="282" t="n">
        <f aca="false">SUM(B11:B21)</f>
        <v>70</v>
      </c>
      <c r="C22" s="283" t="n">
        <f aca="false">SUM(C11:C21)</f>
        <v>18.57</v>
      </c>
      <c r="D22" s="284" t="n">
        <v>572</v>
      </c>
      <c r="E22" s="285"/>
      <c r="F22" s="286"/>
      <c r="G22" s="287"/>
      <c r="H22" s="288"/>
      <c r="I22" s="289"/>
      <c r="J22" s="290"/>
      <c r="K22" s="291"/>
      <c r="L22" s="292"/>
      <c r="M22" s="289"/>
      <c r="N22" s="293"/>
      <c r="O22" s="294"/>
      <c r="P22" s="286"/>
      <c r="Q22" s="295"/>
      <c r="R22" s="296" t="n">
        <f aca="false">SUM(E22:Q22)</f>
        <v>0</v>
      </c>
      <c r="S22" s="297" t="n">
        <f aca="false">R22*B22</f>
        <v>0</v>
      </c>
      <c r="T22" s="298" t="n">
        <f aca="false">C22*R22</f>
        <v>0</v>
      </c>
      <c r="U22" s="299" t="n">
        <f aca="false">R22*D22</f>
        <v>0</v>
      </c>
      <c r="V22" s="261" t="n">
        <f aca="false">SUM(V11:V21)</f>
        <v>16</v>
      </c>
      <c r="W22" s="262" t="n">
        <f aca="false">SUM(W11:W21)</f>
        <v>27</v>
      </c>
      <c r="X22" s="261" t="n">
        <f aca="false">SUM(X11:X21)</f>
        <v>7</v>
      </c>
      <c r="Y22" s="262" t="n">
        <f aca="false">SUM(Y11:Y21)</f>
        <v>7</v>
      </c>
      <c r="Z22" s="261" t="n">
        <f aca="false">SUM(Z11:Z21)</f>
        <v>2</v>
      </c>
      <c r="AA22" s="262" t="n">
        <f aca="false">SUM(AA11:AA21)</f>
        <v>0</v>
      </c>
      <c r="AB22" s="261" t="n">
        <f aca="false">SUM(AB11:AB21)</f>
        <v>0</v>
      </c>
      <c r="AC22" s="262" t="n">
        <f aca="false">SUM(AC11:AC21)</f>
        <v>1</v>
      </c>
      <c r="AD22" s="261" t="n">
        <f aca="false">SUM(AD11:AD21)</f>
        <v>0</v>
      </c>
      <c r="AE22" s="262" t="n">
        <f aca="false">SUM(AE11:AE21)</f>
        <v>0</v>
      </c>
      <c r="AF22" s="8"/>
      <c r="AG22" s="124"/>
      <c r="AH22" s="308"/>
      <c r="AI22" s="124"/>
      <c r="AJ22" s="8"/>
      <c r="AK22" s="8"/>
      <c r="AL22" s="8"/>
      <c r="AM22" s="8"/>
      <c r="AN22" s="8"/>
      <c r="AO22" s="8"/>
      <c r="AP22" s="8"/>
    </row>
    <row r="23" customFormat="false" ht="15" hidden="false" customHeight="false" outlineLevel="0" collapsed="false">
      <c r="A23" s="233" t="s">
        <v>94</v>
      </c>
      <c r="B23" s="317"/>
      <c r="C23" s="318"/>
      <c r="D23" s="319"/>
      <c r="E23" s="320"/>
      <c r="F23" s="320"/>
      <c r="G23" s="320"/>
      <c r="H23" s="320"/>
      <c r="I23" s="320"/>
      <c r="J23" s="320"/>
      <c r="K23" s="320"/>
      <c r="L23" s="321"/>
      <c r="M23" s="320"/>
      <c r="N23" s="320"/>
      <c r="O23" s="320"/>
      <c r="P23" s="320"/>
      <c r="Q23" s="320"/>
      <c r="R23" s="322"/>
      <c r="S23" s="317"/>
      <c r="T23" s="323"/>
      <c r="U23" s="324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8"/>
      <c r="AG23" s="124"/>
      <c r="AH23" s="308"/>
      <c r="AI23" s="124"/>
      <c r="AJ23" s="8"/>
      <c r="AK23" s="8"/>
      <c r="AL23" s="8"/>
      <c r="AM23" s="8"/>
      <c r="AN23" s="8"/>
      <c r="AO23" s="8"/>
      <c r="AP23" s="8"/>
    </row>
    <row r="24" customFormat="false" ht="15.55" hidden="false" customHeight="false" outlineLevel="0" collapsed="false">
      <c r="A24" s="326" t="s">
        <v>95</v>
      </c>
      <c r="B24" s="245" t="n">
        <v>8</v>
      </c>
      <c r="C24" s="263" t="n">
        <v>1.37</v>
      </c>
      <c r="D24" s="246" t="n">
        <v>48</v>
      </c>
      <c r="E24" s="247"/>
      <c r="F24" s="248" t="s">
        <v>59</v>
      </c>
      <c r="G24" s="249"/>
      <c r="H24" s="250"/>
      <c r="I24" s="251"/>
      <c r="J24" s="252"/>
      <c r="K24" s="253"/>
      <c r="L24" s="254"/>
      <c r="M24" s="251"/>
      <c r="N24" s="255"/>
      <c r="O24" s="256"/>
      <c r="P24" s="248"/>
      <c r="Q24" s="257"/>
      <c r="R24" s="258" t="n">
        <f aca="false">SUM(E24:Q24)</f>
        <v>0</v>
      </c>
      <c r="S24" s="245" t="n">
        <f aca="false">R24*B24</f>
        <v>0</v>
      </c>
      <c r="T24" s="259" t="n">
        <f aca="false">C24*R24</f>
        <v>0</v>
      </c>
      <c r="U24" s="260" t="n">
        <f aca="false">R24*D24</f>
        <v>0</v>
      </c>
      <c r="V24" s="261" t="n">
        <v>2</v>
      </c>
      <c r="W24" s="262" t="n">
        <v>5</v>
      </c>
      <c r="X24" s="261" t="n">
        <v>1</v>
      </c>
      <c r="Y24" s="262"/>
      <c r="Z24" s="261"/>
      <c r="AA24" s="262"/>
      <c r="AB24" s="261"/>
      <c r="AC24" s="262"/>
      <c r="AD24" s="261"/>
      <c r="AE24" s="262"/>
      <c r="AF24" s="8"/>
      <c r="AG24" s="124"/>
      <c r="AH24" s="308"/>
      <c r="AI24" s="124"/>
      <c r="AJ24" s="8"/>
      <c r="AK24" s="8"/>
      <c r="AL24" s="8"/>
      <c r="AM24" s="8"/>
      <c r="AN24" s="8"/>
      <c r="AO24" s="8"/>
      <c r="AP24" s="8"/>
    </row>
    <row r="25" customFormat="false" ht="15.55" hidden="false" customHeight="false" outlineLevel="0" collapsed="false">
      <c r="A25" s="326" t="s">
        <v>96</v>
      </c>
      <c r="B25" s="265" t="n">
        <v>3</v>
      </c>
      <c r="C25" s="327" t="n">
        <v>2.72</v>
      </c>
      <c r="D25" s="266" t="n">
        <v>97</v>
      </c>
      <c r="E25" s="267"/>
      <c r="F25" s="268"/>
      <c r="G25" s="269"/>
      <c r="H25" s="270"/>
      <c r="I25" s="271"/>
      <c r="J25" s="272"/>
      <c r="K25" s="273"/>
      <c r="L25" s="274"/>
      <c r="M25" s="271"/>
      <c r="N25" s="275"/>
      <c r="O25" s="276"/>
      <c r="P25" s="268"/>
      <c r="Q25" s="277"/>
      <c r="R25" s="278" t="n">
        <f aca="false">SUM(E25:Q25)</f>
        <v>0</v>
      </c>
      <c r="S25" s="265" t="n">
        <f aca="false">R25*B25</f>
        <v>0</v>
      </c>
      <c r="T25" s="279" t="n">
        <f aca="false">C25*R25</f>
        <v>0</v>
      </c>
      <c r="U25" s="280" t="n">
        <f aca="false">R25*D25</f>
        <v>0</v>
      </c>
      <c r="V25" s="261"/>
      <c r="W25" s="262"/>
      <c r="X25" s="261"/>
      <c r="Y25" s="262"/>
      <c r="Z25" s="261"/>
      <c r="AA25" s="262" t="n">
        <v>1</v>
      </c>
      <c r="AB25" s="261" t="n">
        <v>1</v>
      </c>
      <c r="AC25" s="262" t="n">
        <v>1</v>
      </c>
      <c r="AD25" s="261"/>
      <c r="AE25" s="262"/>
      <c r="AF25" s="8"/>
      <c r="AG25" s="124"/>
      <c r="AH25" s="308"/>
      <c r="AI25" s="124"/>
      <c r="AJ25" s="8"/>
      <c r="AK25" s="8"/>
      <c r="AL25" s="8"/>
      <c r="AM25" s="8"/>
      <c r="AN25" s="8"/>
      <c r="AO25" s="8"/>
      <c r="AP25" s="8"/>
    </row>
    <row r="26" customFormat="false" ht="15.55" hidden="false" customHeight="false" outlineLevel="0" collapsed="false">
      <c r="A26" s="326" t="s">
        <v>97</v>
      </c>
      <c r="B26" s="245" t="n">
        <v>1</v>
      </c>
      <c r="C26" s="245" t="n">
        <v>7.15</v>
      </c>
      <c r="D26" s="246" t="n">
        <v>180</v>
      </c>
      <c r="E26" s="247"/>
      <c r="F26" s="248" t="s">
        <v>59</v>
      </c>
      <c r="G26" s="249"/>
      <c r="H26" s="250"/>
      <c r="I26" s="251"/>
      <c r="J26" s="252"/>
      <c r="K26" s="253"/>
      <c r="L26" s="254"/>
      <c r="M26" s="251"/>
      <c r="N26" s="255"/>
      <c r="O26" s="256"/>
      <c r="P26" s="248"/>
      <c r="Q26" s="257"/>
      <c r="R26" s="258" t="n">
        <f aca="false">SUM(E26:Q26)</f>
        <v>0</v>
      </c>
      <c r="S26" s="245" t="n">
        <f aca="false">R26*B26</f>
        <v>0</v>
      </c>
      <c r="T26" s="259" t="n">
        <f aca="false">C26*R26</f>
        <v>0</v>
      </c>
      <c r="U26" s="260" t="n">
        <f aca="false">R26*D26</f>
        <v>0</v>
      </c>
      <c r="V26" s="261"/>
      <c r="W26" s="262"/>
      <c r="X26" s="261"/>
      <c r="Y26" s="262"/>
      <c r="Z26" s="261"/>
      <c r="AA26" s="262"/>
      <c r="AB26" s="261"/>
      <c r="AC26" s="262"/>
      <c r="AD26" s="261"/>
      <c r="AE26" s="262" t="n">
        <v>1</v>
      </c>
      <c r="AF26" s="8"/>
      <c r="AG26" s="124"/>
      <c r="AH26" s="308"/>
      <c r="AI26" s="124"/>
      <c r="AJ26" s="8"/>
      <c r="AK26" s="8"/>
      <c r="AL26" s="8"/>
      <c r="AM26" s="8"/>
      <c r="AN26" s="8"/>
      <c r="AO26" s="8"/>
      <c r="AP26" s="8"/>
    </row>
    <row r="27" customFormat="false" ht="15.55" hidden="false" customHeight="false" outlineLevel="0" collapsed="false">
      <c r="A27" s="326" t="s">
        <v>98</v>
      </c>
      <c r="B27" s="245" t="n">
        <v>4</v>
      </c>
      <c r="C27" s="263" t="n">
        <v>3.13</v>
      </c>
      <c r="D27" s="246" t="n">
        <v>117</v>
      </c>
      <c r="E27" s="247"/>
      <c r="F27" s="248" t="s">
        <v>59</v>
      </c>
      <c r="G27" s="249"/>
      <c r="H27" s="250"/>
      <c r="I27" s="251"/>
      <c r="J27" s="252"/>
      <c r="K27" s="253"/>
      <c r="L27" s="254"/>
      <c r="M27" s="251"/>
      <c r="N27" s="255"/>
      <c r="O27" s="256"/>
      <c r="P27" s="248"/>
      <c r="Q27" s="257"/>
      <c r="R27" s="258" t="n">
        <f aca="false">SUM(E27:Q27)</f>
        <v>0</v>
      </c>
      <c r="S27" s="245" t="n">
        <f aca="false">R27*B27</f>
        <v>0</v>
      </c>
      <c r="T27" s="259" t="n">
        <f aca="false">C27*R27</f>
        <v>0</v>
      </c>
      <c r="U27" s="260" t="n">
        <f aca="false">R27*D27</f>
        <v>0</v>
      </c>
      <c r="V27" s="261"/>
      <c r="W27" s="262"/>
      <c r="X27" s="261"/>
      <c r="Y27" s="262"/>
      <c r="Z27" s="261"/>
      <c r="AA27" s="262"/>
      <c r="AB27" s="261" t="n">
        <v>1</v>
      </c>
      <c r="AC27" s="262" t="n">
        <v>3</v>
      </c>
      <c r="AD27" s="261"/>
      <c r="AE27" s="262"/>
      <c r="AF27" s="8"/>
      <c r="AG27" s="124"/>
      <c r="AH27" s="308"/>
      <c r="AI27" s="124"/>
      <c r="AJ27" s="8"/>
      <c r="AK27" s="8"/>
      <c r="AL27" s="8"/>
      <c r="AM27" s="8"/>
      <c r="AN27" s="8"/>
      <c r="AO27" s="8"/>
      <c r="AP27" s="8"/>
    </row>
    <row r="28" customFormat="false" ht="15.55" hidden="false" customHeight="false" outlineLevel="0" collapsed="false">
      <c r="A28" s="326" t="s">
        <v>99</v>
      </c>
      <c r="B28" s="265" t="n">
        <v>10</v>
      </c>
      <c r="C28" s="327" t="n">
        <v>0.23</v>
      </c>
      <c r="D28" s="266" t="n">
        <v>28</v>
      </c>
      <c r="E28" s="267"/>
      <c r="F28" s="268"/>
      <c r="G28" s="269"/>
      <c r="H28" s="270"/>
      <c r="I28" s="271"/>
      <c r="J28" s="272"/>
      <c r="K28" s="273"/>
      <c r="L28" s="274"/>
      <c r="M28" s="271"/>
      <c r="N28" s="275"/>
      <c r="O28" s="276"/>
      <c r="P28" s="268"/>
      <c r="Q28" s="277"/>
      <c r="R28" s="278" t="n">
        <f aca="false">SUM(E28:Q28)</f>
        <v>0</v>
      </c>
      <c r="S28" s="265" t="n">
        <f aca="false">R28*B28</f>
        <v>0</v>
      </c>
      <c r="T28" s="279" t="n">
        <f aca="false">C28*R28</f>
        <v>0</v>
      </c>
      <c r="U28" s="280" t="n">
        <f aca="false">R28*D28</f>
        <v>0</v>
      </c>
      <c r="V28" s="261" t="n">
        <v>10</v>
      </c>
      <c r="W28" s="262"/>
      <c r="X28" s="261"/>
      <c r="Y28" s="262"/>
      <c r="Z28" s="261"/>
      <c r="AA28" s="262"/>
      <c r="AB28" s="261"/>
      <c r="AC28" s="262"/>
      <c r="AD28" s="261"/>
      <c r="AE28" s="262"/>
      <c r="AF28" s="8"/>
      <c r="AG28" s="124"/>
      <c r="AH28" s="308"/>
      <c r="AI28" s="124"/>
      <c r="AJ28" s="8"/>
      <c r="AK28" s="8"/>
      <c r="AL28" s="8"/>
      <c r="AM28" s="8"/>
      <c r="AN28" s="8"/>
      <c r="AO28" s="8"/>
      <c r="AP28" s="8"/>
    </row>
    <row r="29" customFormat="false" ht="15.55" hidden="false" customHeight="false" outlineLevel="0" collapsed="false">
      <c r="A29" s="326" t="s">
        <v>100</v>
      </c>
      <c r="B29" s="245" t="n">
        <v>1</v>
      </c>
      <c r="C29" s="245" t="n">
        <v>0.9</v>
      </c>
      <c r="D29" s="246" t="n">
        <v>25</v>
      </c>
      <c r="E29" s="247"/>
      <c r="F29" s="248" t="s">
        <v>59</v>
      </c>
      <c r="G29" s="249"/>
      <c r="H29" s="250"/>
      <c r="I29" s="251"/>
      <c r="J29" s="252"/>
      <c r="K29" s="253"/>
      <c r="L29" s="254"/>
      <c r="M29" s="251"/>
      <c r="N29" s="255"/>
      <c r="O29" s="256"/>
      <c r="P29" s="248"/>
      <c r="Q29" s="257"/>
      <c r="R29" s="258" t="n">
        <f aca="false">SUM(E29:Q29)</f>
        <v>0</v>
      </c>
      <c r="S29" s="245" t="n">
        <f aca="false">R29*B29</f>
        <v>0</v>
      </c>
      <c r="T29" s="259" t="n">
        <f aca="false">C29*R29</f>
        <v>0</v>
      </c>
      <c r="U29" s="260" t="n">
        <f aca="false">R29*D29</f>
        <v>0</v>
      </c>
      <c r="V29" s="261"/>
      <c r="W29" s="262"/>
      <c r="X29" s="261" t="n">
        <v>1</v>
      </c>
      <c r="Y29" s="262"/>
      <c r="Z29" s="261"/>
      <c r="AA29" s="262"/>
      <c r="AB29" s="261"/>
      <c r="AC29" s="262"/>
      <c r="AD29" s="261"/>
      <c r="AE29" s="262"/>
      <c r="AF29" s="8"/>
      <c r="AG29" s="124"/>
      <c r="AH29" s="308"/>
      <c r="AI29" s="124"/>
      <c r="AJ29" s="8"/>
      <c r="AK29" s="8"/>
      <c r="AL29" s="8"/>
      <c r="AM29" s="8"/>
      <c r="AN29" s="8"/>
      <c r="AO29" s="8"/>
      <c r="AP29" s="8"/>
    </row>
    <row r="30" customFormat="false" ht="15.55" hidden="false" customHeight="false" outlineLevel="0" collapsed="false">
      <c r="A30" s="326" t="s">
        <v>101</v>
      </c>
      <c r="B30" s="265" t="n">
        <v>7</v>
      </c>
      <c r="C30" s="327" t="n">
        <v>2.35</v>
      </c>
      <c r="D30" s="266" t="n">
        <v>65</v>
      </c>
      <c r="E30" s="267"/>
      <c r="F30" s="268"/>
      <c r="G30" s="269"/>
      <c r="H30" s="270"/>
      <c r="I30" s="271"/>
      <c r="J30" s="272"/>
      <c r="K30" s="273"/>
      <c r="L30" s="274"/>
      <c r="M30" s="271"/>
      <c r="N30" s="275"/>
      <c r="O30" s="276"/>
      <c r="P30" s="268"/>
      <c r="Q30" s="277"/>
      <c r="R30" s="278" t="n">
        <f aca="false">SUM(E30:Q30)</f>
        <v>0</v>
      </c>
      <c r="S30" s="265" t="n">
        <f aca="false">R30*B30</f>
        <v>0</v>
      </c>
      <c r="T30" s="279" t="n">
        <f aca="false">C30*R30</f>
        <v>0</v>
      </c>
      <c r="U30" s="280" t="n">
        <f aca="false">R30*D30</f>
        <v>0</v>
      </c>
      <c r="V30" s="261"/>
      <c r="W30" s="262"/>
      <c r="X30" s="261" t="n">
        <v>4</v>
      </c>
      <c r="Y30" s="262"/>
      <c r="Z30" s="261" t="n">
        <v>3</v>
      </c>
      <c r="AA30" s="262"/>
      <c r="AB30" s="261"/>
      <c r="AC30" s="262"/>
      <c r="AD30" s="261"/>
      <c r="AE30" s="262"/>
      <c r="AF30" s="8"/>
      <c r="AG30" s="124"/>
      <c r="AH30" s="308"/>
      <c r="AI30" s="124"/>
      <c r="AJ30" s="8"/>
      <c r="AK30" s="8"/>
      <c r="AL30" s="8"/>
      <c r="AM30" s="8"/>
      <c r="AN30" s="8"/>
      <c r="AO30" s="8"/>
      <c r="AP30" s="8"/>
    </row>
    <row r="31" customFormat="false" ht="15.55" hidden="false" customHeight="false" outlineLevel="0" collapsed="false">
      <c r="A31" s="326" t="s">
        <v>102</v>
      </c>
      <c r="B31" s="328" t="n">
        <v>3</v>
      </c>
      <c r="C31" s="329" t="n">
        <v>1.57</v>
      </c>
      <c r="D31" s="330" t="n">
        <v>68</v>
      </c>
      <c r="E31" s="331"/>
      <c r="F31" s="332"/>
      <c r="G31" s="333"/>
      <c r="H31" s="334"/>
      <c r="I31" s="335"/>
      <c r="J31" s="336"/>
      <c r="K31" s="337"/>
      <c r="L31" s="338"/>
      <c r="M31" s="335"/>
      <c r="N31" s="339"/>
      <c r="O31" s="340"/>
      <c r="P31" s="332"/>
      <c r="Q31" s="341"/>
      <c r="R31" s="342" t="n">
        <f aca="false">SUM(E31:Q31)</f>
        <v>0</v>
      </c>
      <c r="S31" s="328" t="n">
        <f aca="false">R31*B31</f>
        <v>0</v>
      </c>
      <c r="T31" s="343" t="n">
        <f aca="false">C31*R31</f>
        <v>0</v>
      </c>
      <c r="U31" s="344" t="n">
        <f aca="false">R31*D31</f>
        <v>0</v>
      </c>
      <c r="V31" s="261"/>
      <c r="W31" s="262"/>
      <c r="X31" s="261"/>
      <c r="Y31" s="262"/>
      <c r="Z31" s="261"/>
      <c r="AA31" s="262" t="n">
        <v>1</v>
      </c>
      <c r="AB31" s="261" t="n">
        <v>1</v>
      </c>
      <c r="AC31" s="262" t="n">
        <v>1</v>
      </c>
      <c r="AD31" s="261"/>
      <c r="AE31" s="262"/>
      <c r="AF31" s="8"/>
      <c r="AG31" s="124"/>
      <c r="AH31" s="308"/>
      <c r="AI31" s="124"/>
      <c r="AJ31" s="8"/>
      <c r="AK31" s="8"/>
      <c r="AL31" s="8"/>
      <c r="AM31" s="8"/>
      <c r="AN31" s="8"/>
      <c r="AO31" s="8"/>
      <c r="AP31" s="8"/>
    </row>
    <row r="32" customFormat="false" ht="15.55" hidden="false" customHeight="false" outlineLevel="0" collapsed="false">
      <c r="A32" s="326" t="s">
        <v>103</v>
      </c>
      <c r="B32" s="328" t="n">
        <v>1</v>
      </c>
      <c r="C32" s="329" t="n">
        <v>1.66</v>
      </c>
      <c r="D32" s="330" t="n">
        <v>51</v>
      </c>
      <c r="E32" s="331"/>
      <c r="F32" s="332"/>
      <c r="G32" s="333"/>
      <c r="H32" s="334"/>
      <c r="I32" s="335"/>
      <c r="J32" s="336"/>
      <c r="K32" s="337"/>
      <c r="L32" s="338"/>
      <c r="M32" s="335"/>
      <c r="N32" s="339"/>
      <c r="O32" s="340"/>
      <c r="P32" s="332"/>
      <c r="Q32" s="341"/>
      <c r="R32" s="342" t="n">
        <f aca="false">SUM(E32:Q32)</f>
        <v>0</v>
      </c>
      <c r="S32" s="328" t="n">
        <f aca="false">R32*B32</f>
        <v>0</v>
      </c>
      <c r="T32" s="343" t="n">
        <f aca="false">C32*R32</f>
        <v>0</v>
      </c>
      <c r="U32" s="344" t="n">
        <f aca="false">R32*D32</f>
        <v>0</v>
      </c>
      <c r="V32" s="261"/>
      <c r="W32" s="262"/>
      <c r="X32" s="261"/>
      <c r="Y32" s="262"/>
      <c r="Z32" s="261"/>
      <c r="AA32" s="262"/>
      <c r="AB32" s="261"/>
      <c r="AC32" s="262"/>
      <c r="AD32" s="261" t="n">
        <v>1</v>
      </c>
      <c r="AE32" s="262"/>
      <c r="AF32" s="8"/>
      <c r="AG32" s="124"/>
      <c r="AH32" s="308"/>
      <c r="AI32" s="124"/>
      <c r="AJ32" s="8"/>
      <c r="AK32" s="8"/>
      <c r="AL32" s="8"/>
      <c r="AM32" s="8"/>
      <c r="AN32" s="8"/>
      <c r="AO32" s="8"/>
      <c r="AP32" s="8"/>
    </row>
    <row r="33" customFormat="false" ht="15.55" hidden="false" customHeight="false" outlineLevel="0" collapsed="false">
      <c r="A33" s="345" t="s">
        <v>104</v>
      </c>
      <c r="B33" s="346" t="n">
        <f aca="false">SUM(B24:B32)</f>
        <v>38</v>
      </c>
      <c r="C33" s="347" t="n">
        <v>17.95</v>
      </c>
      <c r="D33" s="348" t="n">
        <v>679</v>
      </c>
      <c r="E33" s="331"/>
      <c r="F33" s="332"/>
      <c r="G33" s="333"/>
      <c r="H33" s="334"/>
      <c r="I33" s="335"/>
      <c r="J33" s="336"/>
      <c r="K33" s="337"/>
      <c r="L33" s="338"/>
      <c r="M33" s="335"/>
      <c r="N33" s="339"/>
      <c r="O33" s="340"/>
      <c r="P33" s="332"/>
      <c r="Q33" s="341"/>
      <c r="R33" s="342" t="n">
        <f aca="false">SUM(E33:Q33)</f>
        <v>0</v>
      </c>
      <c r="S33" s="328" t="n">
        <f aca="false">R33*B33</f>
        <v>0</v>
      </c>
      <c r="T33" s="343" t="n">
        <f aca="false">C33*R33</f>
        <v>0</v>
      </c>
      <c r="U33" s="344" t="n">
        <f aca="false">R33*D33</f>
        <v>0</v>
      </c>
      <c r="V33" s="261" t="n">
        <f aca="false">SUM(V24:V32)</f>
        <v>12</v>
      </c>
      <c r="W33" s="262" t="n">
        <f aca="false">SUM(W24:W32)</f>
        <v>5</v>
      </c>
      <c r="X33" s="261" t="n">
        <f aca="false">SUM(X24:X32)</f>
        <v>6</v>
      </c>
      <c r="Y33" s="262" t="n">
        <f aca="false">SUM(Y24:Y32)</f>
        <v>0</v>
      </c>
      <c r="Z33" s="261" t="n">
        <f aca="false">SUM(Z24:Z32)</f>
        <v>3</v>
      </c>
      <c r="AA33" s="262" t="n">
        <f aca="false">SUM(AA24:AA32)</f>
        <v>2</v>
      </c>
      <c r="AB33" s="261" t="n">
        <f aca="false">SUM(AB24:AB32)</f>
        <v>3</v>
      </c>
      <c r="AC33" s="262" t="n">
        <v>5</v>
      </c>
      <c r="AD33" s="261" t="n">
        <f aca="false">SUM(AD24:AD32)</f>
        <v>1</v>
      </c>
      <c r="AE33" s="262" t="n">
        <f aca="false">SUM(AE24:AE32)</f>
        <v>1</v>
      </c>
      <c r="AF33" s="8"/>
      <c r="AG33" s="124"/>
      <c r="AH33" s="308"/>
      <c r="AI33" s="124"/>
      <c r="AJ33" s="8"/>
      <c r="AK33" s="8"/>
      <c r="AL33" s="8"/>
      <c r="AM33" s="8"/>
      <c r="AN33" s="8"/>
      <c r="AO33" s="8"/>
      <c r="AP33" s="8"/>
    </row>
    <row r="34" customFormat="false" ht="12.8" hidden="false" customHeight="false" outlineLevel="0" collapsed="false">
      <c r="A34" s="233" t="s">
        <v>105</v>
      </c>
      <c r="B34" s="349"/>
      <c r="C34" s="349"/>
      <c r="D34" s="236"/>
      <c r="E34" s="350"/>
      <c r="F34" s="350"/>
      <c r="G34" s="350"/>
      <c r="H34" s="350"/>
      <c r="I34" s="350"/>
      <c r="J34" s="350"/>
      <c r="K34" s="350"/>
      <c r="L34" s="351"/>
      <c r="M34" s="352"/>
      <c r="N34" s="352"/>
      <c r="O34" s="352"/>
      <c r="P34" s="352"/>
      <c r="Q34" s="350"/>
      <c r="R34" s="240" t="s">
        <v>59</v>
      </c>
      <c r="S34" s="349"/>
      <c r="T34" s="349"/>
      <c r="U34" s="304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8"/>
      <c r="AG34" s="124"/>
      <c r="AH34" s="308"/>
      <c r="AI34" s="124"/>
      <c r="AJ34" s="8"/>
      <c r="AK34" s="8"/>
      <c r="AL34" s="8"/>
      <c r="AM34" s="8"/>
      <c r="AN34" s="8"/>
      <c r="AO34" s="8"/>
      <c r="AP34" s="8"/>
    </row>
    <row r="35" customFormat="false" ht="15.55" hidden="false" customHeight="false" outlineLevel="0" collapsed="false">
      <c r="A35" s="353" t="s">
        <v>106</v>
      </c>
      <c r="B35" s="245" t="n">
        <v>5</v>
      </c>
      <c r="C35" s="245" t="n">
        <v>1.77</v>
      </c>
      <c r="D35" s="246" t="n">
        <v>49</v>
      </c>
      <c r="E35" s="247"/>
      <c r="F35" s="248"/>
      <c r="G35" s="249"/>
      <c r="H35" s="250"/>
      <c r="I35" s="251"/>
      <c r="J35" s="252"/>
      <c r="K35" s="253"/>
      <c r="L35" s="254"/>
      <c r="M35" s="251"/>
      <c r="N35" s="255"/>
      <c r="O35" s="256"/>
      <c r="P35" s="248"/>
      <c r="Q35" s="257"/>
      <c r="R35" s="258" t="n">
        <f aca="false">SUM(E35:Q35)</f>
        <v>0</v>
      </c>
      <c r="S35" s="245" t="n">
        <f aca="false">R35*B35</f>
        <v>0</v>
      </c>
      <c r="T35" s="259" t="n">
        <f aca="false">C35*R35</f>
        <v>0</v>
      </c>
      <c r="U35" s="260" t="n">
        <f aca="false">R35*D35</f>
        <v>0</v>
      </c>
      <c r="V35" s="261"/>
      <c r="W35" s="262"/>
      <c r="X35" s="261"/>
      <c r="Y35" s="262"/>
      <c r="Z35" s="261"/>
      <c r="AA35" s="262"/>
      <c r="AB35" s="261"/>
      <c r="AC35" s="262"/>
      <c r="AD35" s="261"/>
      <c r="AE35" s="262"/>
      <c r="AF35" s="8"/>
      <c r="AG35" s="124"/>
      <c r="AH35" s="308"/>
      <c r="AI35" s="124"/>
      <c r="AJ35" s="8"/>
      <c r="AK35" s="8"/>
      <c r="AL35" s="8"/>
      <c r="AM35" s="8"/>
      <c r="AN35" s="8"/>
      <c r="AO35" s="8"/>
      <c r="AP35" s="8"/>
    </row>
    <row r="36" customFormat="false" ht="15.55" hidden="false" customHeight="false" outlineLevel="0" collapsed="false">
      <c r="A36" s="354" t="s">
        <v>107</v>
      </c>
      <c r="B36" s="265" t="n">
        <v>7</v>
      </c>
      <c r="C36" s="327" t="n">
        <v>1.66</v>
      </c>
      <c r="D36" s="266" t="n">
        <v>51</v>
      </c>
      <c r="E36" s="267"/>
      <c r="F36" s="268"/>
      <c r="G36" s="269"/>
      <c r="H36" s="270"/>
      <c r="I36" s="271"/>
      <c r="J36" s="272"/>
      <c r="K36" s="273"/>
      <c r="L36" s="274"/>
      <c r="M36" s="271"/>
      <c r="N36" s="275"/>
      <c r="O36" s="276"/>
      <c r="P36" s="268"/>
      <c r="Q36" s="277"/>
      <c r="R36" s="278" t="n">
        <f aca="false">SUM(E36:Q36)</f>
        <v>0</v>
      </c>
      <c r="S36" s="265" t="n">
        <f aca="false">R36*B36</f>
        <v>0</v>
      </c>
      <c r="T36" s="279" t="n">
        <f aca="false">C36*R36</f>
        <v>0</v>
      </c>
      <c r="U36" s="280" t="n">
        <f aca="false">R36*D36</f>
        <v>0</v>
      </c>
      <c r="V36" s="261"/>
      <c r="W36" s="262"/>
      <c r="X36" s="261"/>
      <c r="Y36" s="262"/>
      <c r="Z36" s="261"/>
      <c r="AA36" s="262"/>
      <c r="AB36" s="261"/>
      <c r="AC36" s="262"/>
      <c r="AD36" s="261"/>
      <c r="AE36" s="262"/>
      <c r="AF36" s="8"/>
      <c r="AG36" s="124"/>
      <c r="AH36" s="308"/>
      <c r="AI36" s="124"/>
      <c r="AJ36" s="8"/>
      <c r="AK36" s="8"/>
      <c r="AL36" s="8"/>
      <c r="AM36" s="8"/>
      <c r="AN36" s="8"/>
      <c r="AO36" s="8"/>
      <c r="AP36" s="8"/>
    </row>
    <row r="37" customFormat="false" ht="15.55" hidden="false" customHeight="false" outlineLevel="0" collapsed="false">
      <c r="A37" s="353" t="s">
        <v>108</v>
      </c>
      <c r="B37" s="245" t="n">
        <v>8</v>
      </c>
      <c r="C37" s="263" t="n">
        <v>0.65</v>
      </c>
      <c r="D37" s="246" t="n">
        <v>32</v>
      </c>
      <c r="E37" s="247"/>
      <c r="F37" s="248"/>
      <c r="G37" s="249"/>
      <c r="H37" s="250"/>
      <c r="I37" s="251"/>
      <c r="J37" s="252"/>
      <c r="K37" s="253"/>
      <c r="L37" s="254"/>
      <c r="M37" s="251"/>
      <c r="N37" s="255"/>
      <c r="O37" s="256"/>
      <c r="P37" s="248"/>
      <c r="Q37" s="257"/>
      <c r="R37" s="258" t="n">
        <f aca="false">SUM(E37:Q37)</f>
        <v>0</v>
      </c>
      <c r="S37" s="245" t="n">
        <f aca="false">R37*B37</f>
        <v>0</v>
      </c>
      <c r="T37" s="259" t="n">
        <f aca="false">C37*R37</f>
        <v>0</v>
      </c>
      <c r="U37" s="260" t="n">
        <f aca="false">R37*D37</f>
        <v>0</v>
      </c>
      <c r="V37" s="261"/>
      <c r="W37" s="262"/>
      <c r="X37" s="261"/>
      <c r="Y37" s="262"/>
      <c r="Z37" s="261"/>
      <c r="AA37" s="262"/>
      <c r="AB37" s="261"/>
      <c r="AC37" s="262"/>
      <c r="AD37" s="261"/>
      <c r="AE37" s="262"/>
      <c r="AF37" s="8"/>
      <c r="AG37" s="124"/>
      <c r="AH37" s="308"/>
      <c r="AI37" s="124"/>
      <c r="AJ37" s="8"/>
      <c r="AK37" s="8"/>
      <c r="AL37" s="8"/>
      <c r="AM37" s="8"/>
      <c r="AN37" s="8"/>
      <c r="AO37" s="8"/>
      <c r="AP37" s="8"/>
    </row>
    <row r="38" customFormat="false" ht="15.55" hidden="false" customHeight="false" outlineLevel="0" collapsed="false">
      <c r="A38" s="355" t="s">
        <v>109</v>
      </c>
      <c r="B38" s="346" t="n">
        <f aca="false">SUM(B36:B37)</f>
        <v>15</v>
      </c>
      <c r="C38" s="347" t="n">
        <f aca="false">SUM(C35:C37)</f>
        <v>4.08</v>
      </c>
      <c r="D38" s="348" t="n">
        <v>132</v>
      </c>
      <c r="E38" s="331"/>
      <c r="F38" s="332"/>
      <c r="G38" s="333"/>
      <c r="H38" s="334"/>
      <c r="I38" s="335"/>
      <c r="J38" s="336"/>
      <c r="K38" s="337"/>
      <c r="L38" s="338"/>
      <c r="M38" s="335"/>
      <c r="N38" s="339"/>
      <c r="O38" s="340"/>
      <c r="P38" s="332"/>
      <c r="Q38" s="341"/>
      <c r="R38" s="342" t="n">
        <f aca="false">SUM(E38:Q38)</f>
        <v>0</v>
      </c>
      <c r="S38" s="328" t="n">
        <f aca="false">R38*B38</f>
        <v>0</v>
      </c>
      <c r="T38" s="343" t="n">
        <f aca="false">C38*R38</f>
        <v>0</v>
      </c>
      <c r="U38" s="344" t="n">
        <f aca="false">R38*D38</f>
        <v>0</v>
      </c>
      <c r="V38" s="261"/>
      <c r="W38" s="262"/>
      <c r="X38" s="261"/>
      <c r="Y38" s="262"/>
      <c r="Z38" s="261"/>
      <c r="AA38" s="262"/>
      <c r="AB38" s="261"/>
      <c r="AC38" s="262"/>
      <c r="AD38" s="261"/>
      <c r="AE38" s="262"/>
      <c r="AF38" s="8"/>
      <c r="AG38" s="124"/>
      <c r="AH38" s="124"/>
      <c r="AI38" s="124"/>
      <c r="AJ38" s="8"/>
      <c r="AK38" s="8"/>
      <c r="AL38" s="8"/>
      <c r="AM38" s="8"/>
      <c r="AN38" s="8"/>
      <c r="AO38" s="8"/>
      <c r="AP38" s="8"/>
    </row>
    <row r="39" customFormat="false" ht="15" hidden="false" customHeight="false" outlineLevel="0" collapsed="false">
      <c r="A39" s="356" t="s">
        <v>110</v>
      </c>
      <c r="B39" s="300"/>
      <c r="C39" s="300"/>
      <c r="D39" s="357"/>
      <c r="E39" s="350"/>
      <c r="F39" s="350"/>
      <c r="G39" s="350"/>
      <c r="H39" s="350"/>
      <c r="I39" s="350"/>
      <c r="J39" s="350"/>
      <c r="K39" s="350"/>
      <c r="L39" s="351"/>
      <c r="M39" s="350"/>
      <c r="N39" s="350"/>
      <c r="O39" s="350"/>
      <c r="P39" s="350"/>
      <c r="Q39" s="350"/>
      <c r="R39" s="358" t="s">
        <v>59</v>
      </c>
      <c r="S39" s="300"/>
      <c r="T39" s="359"/>
      <c r="U39" s="304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customFormat="false" ht="15.55" hidden="false" customHeight="false" outlineLevel="0" collapsed="false">
      <c r="A40" s="306" t="s">
        <v>111</v>
      </c>
      <c r="B40" s="245" t="n">
        <v>4</v>
      </c>
      <c r="C40" s="263" t="n">
        <v>4.617</v>
      </c>
      <c r="D40" s="246" t="n">
        <v>106</v>
      </c>
      <c r="E40" s="247"/>
      <c r="F40" s="248"/>
      <c r="G40" s="249"/>
      <c r="H40" s="250"/>
      <c r="I40" s="251"/>
      <c r="J40" s="252"/>
      <c r="K40" s="253"/>
      <c r="L40" s="254"/>
      <c r="M40" s="251"/>
      <c r="N40" s="255"/>
      <c r="O40" s="256"/>
      <c r="P40" s="248"/>
      <c r="Q40" s="257"/>
      <c r="R40" s="258" t="n">
        <f aca="false">SUM(E40:Q40)</f>
        <v>0</v>
      </c>
      <c r="S40" s="245" t="n">
        <f aca="false">R40*B40</f>
        <v>0</v>
      </c>
      <c r="T40" s="259" t="n">
        <f aca="false">C40*R40</f>
        <v>0</v>
      </c>
      <c r="U40" s="260" t="n">
        <f aca="false">R40*D40</f>
        <v>0</v>
      </c>
      <c r="V40" s="261"/>
      <c r="W40" s="262"/>
      <c r="X40" s="261"/>
      <c r="Y40" s="262"/>
      <c r="Z40" s="261"/>
      <c r="AA40" s="262" t="n">
        <v>4</v>
      </c>
      <c r="AB40" s="261"/>
      <c r="AC40" s="262"/>
      <c r="AD40" s="261"/>
      <c r="AE40" s="262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customFormat="false" ht="15.55" hidden="false" customHeight="false" outlineLevel="0" collapsed="false">
      <c r="A41" s="306" t="s">
        <v>112</v>
      </c>
      <c r="B41" s="245" t="n">
        <v>4</v>
      </c>
      <c r="C41" s="263" t="n">
        <v>2.464</v>
      </c>
      <c r="D41" s="246" t="n">
        <v>99</v>
      </c>
      <c r="E41" s="247"/>
      <c r="F41" s="248"/>
      <c r="G41" s="249"/>
      <c r="H41" s="250"/>
      <c r="I41" s="251"/>
      <c r="J41" s="252"/>
      <c r="K41" s="253"/>
      <c r="L41" s="254"/>
      <c r="M41" s="251"/>
      <c r="N41" s="255"/>
      <c r="O41" s="256"/>
      <c r="P41" s="248"/>
      <c r="Q41" s="257"/>
      <c r="R41" s="258" t="n">
        <f aca="false">SUM(E41:Q41)</f>
        <v>0</v>
      </c>
      <c r="S41" s="245" t="n">
        <f aca="false">R41*B41</f>
        <v>0</v>
      </c>
      <c r="T41" s="259" t="n">
        <f aca="false">C41*R41</f>
        <v>0</v>
      </c>
      <c r="U41" s="260" t="n">
        <f aca="false">R41*D41</f>
        <v>0</v>
      </c>
      <c r="V41" s="261"/>
      <c r="W41" s="262"/>
      <c r="X41" s="261"/>
      <c r="Y41" s="262"/>
      <c r="Z41" s="261"/>
      <c r="AA41" s="262" t="n">
        <v>1</v>
      </c>
      <c r="AB41" s="261" t="n">
        <v>2</v>
      </c>
      <c r="AC41" s="262" t="n">
        <v>1</v>
      </c>
      <c r="AD41" s="261"/>
      <c r="AE41" s="262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customFormat="false" ht="15.55" hidden="false" customHeight="false" outlineLevel="0" collapsed="false">
      <c r="A42" s="244" t="s">
        <v>113</v>
      </c>
      <c r="B42" s="245" t="n">
        <v>10</v>
      </c>
      <c r="C42" s="263" t="n">
        <v>0.336</v>
      </c>
      <c r="D42" s="246" t="n">
        <v>29</v>
      </c>
      <c r="E42" s="247"/>
      <c r="F42" s="248"/>
      <c r="G42" s="249"/>
      <c r="H42" s="250"/>
      <c r="I42" s="251"/>
      <c r="J42" s="252"/>
      <c r="K42" s="253"/>
      <c r="L42" s="254"/>
      <c r="M42" s="251"/>
      <c r="N42" s="255"/>
      <c r="O42" s="256"/>
      <c r="P42" s="248"/>
      <c r="Q42" s="257"/>
      <c r="R42" s="258" t="n">
        <f aca="false">SUM(E42:Q42)</f>
        <v>0</v>
      </c>
      <c r="S42" s="245" t="n">
        <f aca="false">R42*B42</f>
        <v>0</v>
      </c>
      <c r="T42" s="259" t="n">
        <f aca="false">C42*R42</f>
        <v>0</v>
      </c>
      <c r="U42" s="260" t="n">
        <f aca="false">R42*D42</f>
        <v>0</v>
      </c>
      <c r="V42" s="261" t="n">
        <v>10</v>
      </c>
      <c r="W42" s="262"/>
      <c r="X42" s="261"/>
      <c r="Y42" s="262"/>
      <c r="Z42" s="261"/>
      <c r="AA42" s="262"/>
      <c r="AB42" s="261"/>
      <c r="AC42" s="262"/>
      <c r="AD42" s="261"/>
      <c r="AE42" s="262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customFormat="false" ht="15.55" hidden="false" customHeight="false" outlineLevel="0" collapsed="false">
      <c r="A43" s="244" t="s">
        <v>114</v>
      </c>
      <c r="B43" s="245" t="n">
        <v>12</v>
      </c>
      <c r="C43" s="263" t="n">
        <v>0.093</v>
      </c>
      <c r="D43" s="246" t="n">
        <v>22</v>
      </c>
      <c r="E43" s="247"/>
      <c r="F43" s="248"/>
      <c r="G43" s="249"/>
      <c r="H43" s="250"/>
      <c r="I43" s="251"/>
      <c r="J43" s="252"/>
      <c r="K43" s="253"/>
      <c r="L43" s="254"/>
      <c r="M43" s="251"/>
      <c r="N43" s="255"/>
      <c r="O43" s="256"/>
      <c r="P43" s="248"/>
      <c r="Q43" s="257"/>
      <c r="R43" s="258" t="n">
        <f aca="false">SUM(E43:Q43)</f>
        <v>0</v>
      </c>
      <c r="S43" s="245" t="n">
        <f aca="false">R43*B43</f>
        <v>0</v>
      </c>
      <c r="T43" s="259" t="n">
        <f aca="false">C43*R43</f>
        <v>0</v>
      </c>
      <c r="U43" s="260" t="n">
        <f aca="false">R43*D43</f>
        <v>0</v>
      </c>
      <c r="V43" s="261"/>
      <c r="W43" s="262"/>
      <c r="X43" s="261"/>
      <c r="Y43" s="262"/>
      <c r="Z43" s="261"/>
      <c r="AA43" s="262"/>
      <c r="AB43" s="261"/>
      <c r="AC43" s="262"/>
      <c r="AD43" s="261"/>
      <c r="AE43" s="262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customFormat="false" ht="15.55" hidden="false" customHeight="false" outlineLevel="0" collapsed="false">
      <c r="A44" s="244" t="s">
        <v>115</v>
      </c>
      <c r="B44" s="245" t="n">
        <v>10</v>
      </c>
      <c r="C44" s="263" t="n">
        <v>0.148</v>
      </c>
      <c r="D44" s="246" t="n">
        <v>20</v>
      </c>
      <c r="E44" s="247"/>
      <c r="F44" s="248"/>
      <c r="G44" s="249"/>
      <c r="H44" s="250"/>
      <c r="I44" s="251"/>
      <c r="J44" s="252"/>
      <c r="K44" s="253"/>
      <c r="L44" s="254"/>
      <c r="M44" s="251"/>
      <c r="N44" s="255"/>
      <c r="O44" s="256"/>
      <c r="P44" s="248"/>
      <c r="Q44" s="257"/>
      <c r="R44" s="258" t="n">
        <f aca="false">SUM(E44:Q44)</f>
        <v>0</v>
      </c>
      <c r="S44" s="245" t="n">
        <f aca="false">R44*B44</f>
        <v>0</v>
      </c>
      <c r="T44" s="259" t="n">
        <f aca="false">C44*R44</f>
        <v>0</v>
      </c>
      <c r="U44" s="260" t="n">
        <f aca="false">R44*D44</f>
        <v>0</v>
      </c>
      <c r="V44" s="261"/>
      <c r="W44" s="262"/>
      <c r="X44" s="261"/>
      <c r="Y44" s="262"/>
      <c r="Z44" s="261"/>
      <c r="AA44" s="262"/>
      <c r="AB44" s="261"/>
      <c r="AC44" s="262"/>
      <c r="AD44" s="261"/>
      <c r="AE44" s="262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customFormat="false" ht="15.55" hidden="false" customHeight="false" outlineLevel="0" collapsed="false">
      <c r="A45" s="306" t="s">
        <v>116</v>
      </c>
      <c r="B45" s="245" t="n">
        <v>6</v>
      </c>
      <c r="C45" s="263" t="n">
        <v>2.6</v>
      </c>
      <c r="D45" s="246" t="n">
        <v>69</v>
      </c>
      <c r="E45" s="247"/>
      <c r="F45" s="248"/>
      <c r="G45" s="249"/>
      <c r="H45" s="250"/>
      <c r="I45" s="251"/>
      <c r="J45" s="252"/>
      <c r="K45" s="253"/>
      <c r="L45" s="254"/>
      <c r="M45" s="251"/>
      <c r="N45" s="255"/>
      <c r="O45" s="256"/>
      <c r="P45" s="248"/>
      <c r="Q45" s="257"/>
      <c r="R45" s="258" t="n">
        <f aca="false">SUM(E45:Q45)</f>
        <v>0</v>
      </c>
      <c r="S45" s="245" t="n">
        <f aca="false">R45*B45</f>
        <v>0</v>
      </c>
      <c r="T45" s="259" t="n">
        <f aca="false">C45*R45</f>
        <v>0</v>
      </c>
      <c r="U45" s="260" t="n">
        <f aca="false">R45*D45</f>
        <v>0</v>
      </c>
      <c r="V45" s="261"/>
      <c r="W45" s="262" t="n">
        <v>2</v>
      </c>
      <c r="X45" s="261" t="n">
        <v>4</v>
      </c>
      <c r="Y45" s="262"/>
      <c r="Z45" s="261"/>
      <c r="AA45" s="262"/>
      <c r="AB45" s="261"/>
      <c r="AC45" s="262"/>
      <c r="AD45" s="261"/>
      <c r="AE45" s="262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customFormat="false" ht="15.55" hidden="false" customHeight="false" outlineLevel="0" collapsed="false">
      <c r="A46" s="306" t="s">
        <v>117</v>
      </c>
      <c r="B46" s="245" t="n">
        <v>12</v>
      </c>
      <c r="C46" s="263" t="n">
        <v>2.125</v>
      </c>
      <c r="D46" s="246" t="n">
        <v>72</v>
      </c>
      <c r="E46" s="247"/>
      <c r="F46" s="248"/>
      <c r="G46" s="249"/>
      <c r="H46" s="250"/>
      <c r="I46" s="251"/>
      <c r="J46" s="252"/>
      <c r="K46" s="253"/>
      <c r="L46" s="254"/>
      <c r="M46" s="251"/>
      <c r="N46" s="255"/>
      <c r="O46" s="256"/>
      <c r="P46" s="248"/>
      <c r="Q46" s="257"/>
      <c r="R46" s="258" t="n">
        <f aca="false">SUM(E46:Q46)</f>
        <v>0</v>
      </c>
      <c r="S46" s="245" t="n">
        <f aca="false">R46*B46</f>
        <v>0</v>
      </c>
      <c r="T46" s="259" t="n">
        <f aca="false">C46*R46</f>
        <v>0</v>
      </c>
      <c r="U46" s="260" t="n">
        <f aca="false">R46*D46</f>
        <v>0</v>
      </c>
      <c r="V46" s="261" t="n">
        <v>6</v>
      </c>
      <c r="W46" s="262" t="n">
        <v>6</v>
      </c>
      <c r="X46" s="261"/>
      <c r="Y46" s="262"/>
      <c r="Z46" s="261"/>
      <c r="AA46" s="262"/>
      <c r="AB46" s="261"/>
      <c r="AC46" s="262"/>
      <c r="AD46" s="261"/>
      <c r="AE46" s="262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customFormat="false" ht="15.55" hidden="false" customHeight="false" outlineLevel="0" collapsed="false">
      <c r="A47" s="306" t="s">
        <v>118</v>
      </c>
      <c r="B47" s="245" t="n">
        <v>4</v>
      </c>
      <c r="C47" s="263" t="n">
        <v>4.278</v>
      </c>
      <c r="D47" s="246" t="n">
        <v>99</v>
      </c>
      <c r="E47" s="247"/>
      <c r="F47" s="248"/>
      <c r="G47" s="249"/>
      <c r="H47" s="250"/>
      <c r="I47" s="251"/>
      <c r="J47" s="252"/>
      <c r="K47" s="253"/>
      <c r="L47" s="254"/>
      <c r="M47" s="251"/>
      <c r="N47" s="255"/>
      <c r="O47" s="256"/>
      <c r="P47" s="248"/>
      <c r="Q47" s="257"/>
      <c r="R47" s="258" t="n">
        <f aca="false">SUM(E47:Q47)</f>
        <v>0</v>
      </c>
      <c r="S47" s="245" t="n">
        <f aca="false">R47*B47</f>
        <v>0</v>
      </c>
      <c r="T47" s="259" t="n">
        <f aca="false">C47*R47</f>
        <v>0</v>
      </c>
      <c r="U47" s="260" t="n">
        <f aca="false">R47*D47</f>
        <v>0</v>
      </c>
      <c r="V47" s="261"/>
      <c r="W47" s="262"/>
      <c r="X47" s="261"/>
      <c r="Y47" s="262"/>
      <c r="Z47" s="261" t="n">
        <v>3</v>
      </c>
      <c r="AA47" s="262" t="n">
        <v>1</v>
      </c>
      <c r="AB47" s="261"/>
      <c r="AC47" s="262"/>
      <c r="AD47" s="261"/>
      <c r="AE47" s="262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customFormat="false" ht="15.55" hidden="false" customHeight="false" outlineLevel="0" collapsed="false">
      <c r="A48" s="306" t="s">
        <v>119</v>
      </c>
      <c r="B48" s="245" t="n">
        <v>7</v>
      </c>
      <c r="C48" s="263" t="n">
        <v>3.37</v>
      </c>
      <c r="D48" s="361" t="n">
        <v>87</v>
      </c>
      <c r="E48" s="247"/>
      <c r="F48" s="248"/>
      <c r="G48" s="249"/>
      <c r="H48" s="250"/>
      <c r="I48" s="251"/>
      <c r="J48" s="252"/>
      <c r="K48" s="253"/>
      <c r="L48" s="254"/>
      <c r="M48" s="251"/>
      <c r="N48" s="255"/>
      <c r="O48" s="256"/>
      <c r="P48" s="248"/>
      <c r="Q48" s="257"/>
      <c r="R48" s="258" t="n">
        <f aca="false">SUM(E48:Q48)</f>
        <v>0</v>
      </c>
      <c r="S48" s="245" t="n">
        <f aca="false">R48*B48</f>
        <v>0</v>
      </c>
      <c r="T48" s="259" t="n">
        <f aca="false">C48*R48</f>
        <v>0</v>
      </c>
      <c r="U48" s="260" t="n">
        <f aca="false">R48*D48</f>
        <v>0</v>
      </c>
      <c r="V48" s="261"/>
      <c r="W48" s="262"/>
      <c r="X48" s="261"/>
      <c r="Y48" s="262" t="n">
        <v>2</v>
      </c>
      <c r="Z48" s="261" t="n">
        <v>4</v>
      </c>
      <c r="AA48" s="262" t="n">
        <v>1</v>
      </c>
      <c r="AB48" s="261"/>
      <c r="AC48" s="262"/>
      <c r="AD48" s="261"/>
      <c r="AE48" s="262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</row>
    <row r="49" customFormat="false" ht="15.55" hidden="false" customHeight="false" outlineLevel="0" collapsed="false">
      <c r="A49" s="244" t="s">
        <v>120</v>
      </c>
      <c r="B49" s="245" t="n">
        <v>8</v>
      </c>
      <c r="C49" s="263" t="n">
        <v>2.839</v>
      </c>
      <c r="D49" s="246" t="n">
        <v>79</v>
      </c>
      <c r="E49" s="247"/>
      <c r="F49" s="248"/>
      <c r="G49" s="249"/>
      <c r="H49" s="250"/>
      <c r="I49" s="251"/>
      <c r="J49" s="252"/>
      <c r="K49" s="253"/>
      <c r="L49" s="254"/>
      <c r="M49" s="251"/>
      <c r="N49" s="255"/>
      <c r="O49" s="256"/>
      <c r="P49" s="248"/>
      <c r="Q49" s="257"/>
      <c r="R49" s="258" t="n">
        <f aca="false">SUM(E49:Q49)</f>
        <v>0</v>
      </c>
      <c r="S49" s="245" t="n">
        <f aca="false">R49*B49</f>
        <v>0</v>
      </c>
      <c r="T49" s="259" t="n">
        <f aca="false">C49*R49</f>
        <v>0</v>
      </c>
      <c r="U49" s="260" t="n">
        <f aca="false">R49*D49</f>
        <v>0</v>
      </c>
      <c r="V49" s="261"/>
      <c r="W49" s="262" t="n">
        <v>1</v>
      </c>
      <c r="X49" s="261"/>
      <c r="Y49" s="262" t="n">
        <v>2</v>
      </c>
      <c r="Z49" s="261" t="n">
        <v>5</v>
      </c>
      <c r="AA49" s="262"/>
      <c r="AB49" s="261"/>
      <c r="AC49" s="262"/>
      <c r="AD49" s="261"/>
      <c r="AE49" s="262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</row>
    <row r="50" customFormat="false" ht="15.55" hidden="false" customHeight="false" outlineLevel="0" collapsed="false">
      <c r="A50" s="244" t="s">
        <v>121</v>
      </c>
      <c r="B50" s="245" t="n">
        <v>9</v>
      </c>
      <c r="C50" s="263" t="n">
        <v>2.242</v>
      </c>
      <c r="D50" s="246" t="n">
        <v>68</v>
      </c>
      <c r="E50" s="247"/>
      <c r="F50" s="248"/>
      <c r="G50" s="249"/>
      <c r="H50" s="250"/>
      <c r="I50" s="251"/>
      <c r="J50" s="252"/>
      <c r="K50" s="253"/>
      <c r="L50" s="254"/>
      <c r="M50" s="251"/>
      <c r="N50" s="255"/>
      <c r="O50" s="256"/>
      <c r="P50" s="248"/>
      <c r="Q50" s="257"/>
      <c r="R50" s="258" t="n">
        <f aca="false">SUM(E50:Q50)</f>
        <v>0</v>
      </c>
      <c r="S50" s="245" t="n">
        <f aca="false">R50*B50</f>
        <v>0</v>
      </c>
      <c r="T50" s="259" t="n">
        <f aca="false">C50*R50</f>
        <v>0</v>
      </c>
      <c r="U50" s="260" t="n">
        <f aca="false">R50*D50</f>
        <v>0</v>
      </c>
      <c r="V50" s="261"/>
      <c r="W50" s="262" t="n">
        <v>1</v>
      </c>
      <c r="X50" s="261" t="n">
        <v>4</v>
      </c>
      <c r="Y50" s="262" t="n">
        <v>4</v>
      </c>
      <c r="Z50" s="261"/>
      <c r="AA50" s="262"/>
      <c r="AB50" s="261"/>
      <c r="AC50" s="262"/>
      <c r="AD50" s="261"/>
      <c r="AE50" s="262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</row>
    <row r="51" customFormat="false" ht="15.55" hidden="false" customHeight="false" outlineLevel="0" collapsed="false">
      <c r="A51" s="312" t="s">
        <v>122</v>
      </c>
      <c r="B51" s="265" t="n">
        <v>12</v>
      </c>
      <c r="C51" s="327" t="n">
        <v>2.443</v>
      </c>
      <c r="D51" s="266" t="n">
        <v>79</v>
      </c>
      <c r="E51" s="267"/>
      <c r="F51" s="268"/>
      <c r="G51" s="269"/>
      <c r="H51" s="270"/>
      <c r="I51" s="271"/>
      <c r="J51" s="272"/>
      <c r="K51" s="273"/>
      <c r="L51" s="274"/>
      <c r="M51" s="271"/>
      <c r="N51" s="275"/>
      <c r="O51" s="276"/>
      <c r="P51" s="268"/>
      <c r="Q51" s="277"/>
      <c r="R51" s="278" t="n">
        <f aca="false">SUM(E51:Q51)</f>
        <v>0</v>
      </c>
      <c r="S51" s="265" t="n">
        <f aca="false">R51*B51</f>
        <v>0</v>
      </c>
      <c r="T51" s="279" t="n">
        <f aca="false">C51*R51</f>
        <v>0</v>
      </c>
      <c r="U51" s="280" t="n">
        <f aca="false">R51*D51</f>
        <v>0</v>
      </c>
      <c r="V51" s="261"/>
      <c r="W51" s="262" t="n">
        <v>6</v>
      </c>
      <c r="X51" s="261" t="n">
        <v>6</v>
      </c>
      <c r="Y51" s="262"/>
      <c r="Z51" s="261"/>
      <c r="AA51" s="262"/>
      <c r="AB51" s="261"/>
      <c r="AC51" s="262"/>
      <c r="AD51" s="261"/>
      <c r="AE51" s="262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</row>
    <row r="52" customFormat="false" ht="15.55" hidden="false" customHeight="false" outlineLevel="0" collapsed="false">
      <c r="A52" s="244" t="s">
        <v>123</v>
      </c>
      <c r="B52" s="245" t="n">
        <v>7</v>
      </c>
      <c r="C52" s="263" t="n">
        <v>5.165</v>
      </c>
      <c r="D52" s="246" t="n">
        <v>129</v>
      </c>
      <c r="E52" s="247"/>
      <c r="F52" s="248"/>
      <c r="G52" s="249"/>
      <c r="H52" s="250"/>
      <c r="I52" s="251"/>
      <c r="J52" s="252"/>
      <c r="K52" s="253"/>
      <c r="L52" s="254"/>
      <c r="M52" s="251"/>
      <c r="N52" s="255"/>
      <c r="O52" s="256"/>
      <c r="P52" s="248"/>
      <c r="Q52" s="257"/>
      <c r="R52" s="258" t="n">
        <f aca="false">SUM(E52:Q52)</f>
        <v>0</v>
      </c>
      <c r="S52" s="245" t="n">
        <f aca="false">R52*B52</f>
        <v>0</v>
      </c>
      <c r="T52" s="259" t="n">
        <f aca="false">C52*R52</f>
        <v>0</v>
      </c>
      <c r="U52" s="260" t="n">
        <f aca="false">R52*D52</f>
        <v>0</v>
      </c>
      <c r="V52" s="261"/>
      <c r="W52" s="262"/>
      <c r="X52" s="261" t="n">
        <v>1</v>
      </c>
      <c r="Y52" s="262" t="n">
        <v>2</v>
      </c>
      <c r="Z52" s="261" t="n">
        <v>2</v>
      </c>
      <c r="AA52" s="262" t="n">
        <v>2</v>
      </c>
      <c r="AB52" s="261"/>
      <c r="AC52" s="262"/>
      <c r="AD52" s="261"/>
      <c r="AE52" s="262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</row>
    <row r="53" customFormat="false" ht="15.55" hidden="false" customHeight="false" outlineLevel="0" collapsed="false">
      <c r="A53" s="362" t="s">
        <v>124</v>
      </c>
      <c r="B53" s="363" t="n">
        <v>58</v>
      </c>
      <c r="C53" s="364" t="n">
        <f aca="false">C40+C42+C45+C46+C47+C48+C49+C52</f>
        <v>25.33</v>
      </c>
      <c r="D53" s="365" t="n">
        <f aca="false">D40+D42+D45+D46+D47+D48+D49+D52</f>
        <v>670</v>
      </c>
      <c r="E53" s="247"/>
      <c r="F53" s="248"/>
      <c r="G53" s="249"/>
      <c r="H53" s="250"/>
      <c r="I53" s="251"/>
      <c r="J53" s="252"/>
      <c r="K53" s="253"/>
      <c r="L53" s="254"/>
      <c r="M53" s="251"/>
      <c r="N53" s="255"/>
      <c r="O53" s="256"/>
      <c r="P53" s="248"/>
      <c r="Q53" s="257"/>
      <c r="R53" s="258" t="n">
        <f aca="false">SUM(E53:Q53)</f>
        <v>0</v>
      </c>
      <c r="S53" s="245" t="n">
        <f aca="false">R53*B53</f>
        <v>0</v>
      </c>
      <c r="T53" s="259" t="n">
        <f aca="false">C53*R53</f>
        <v>0</v>
      </c>
      <c r="U53" s="260" t="n">
        <f aca="false">R53*D53</f>
        <v>0</v>
      </c>
      <c r="V53" s="261" t="n">
        <f aca="false">V42+V46+V45+V52+V47+V40+V48+V49</f>
        <v>16</v>
      </c>
      <c r="W53" s="262" t="n">
        <f aca="false">W42+W46+W45+W52+W47+W40+W48+W49</f>
        <v>9</v>
      </c>
      <c r="X53" s="261" t="n">
        <f aca="false">X42+X46+X45+X52+X47+X40+X48+X49</f>
        <v>5</v>
      </c>
      <c r="Y53" s="262" t="n">
        <f aca="false">Y42+Y46+Y45+Y52+Y47+Y40+Y48+Y49</f>
        <v>6</v>
      </c>
      <c r="Z53" s="261" t="n">
        <f aca="false">Z42+Z46+Z45+Z52+Z47+Z40+Z48+Z49</f>
        <v>14</v>
      </c>
      <c r="AA53" s="262" t="n">
        <f aca="false">AA42+AA46+AA45+AA52+AA47+AA40+AA48+AA49</f>
        <v>8</v>
      </c>
      <c r="AB53" s="261" t="n">
        <f aca="false">AB42+AB46+AB45+AB52+AB47+AB40+AB48+AB49</f>
        <v>0</v>
      </c>
      <c r="AC53" s="262" t="n">
        <f aca="false">AC42+AC46+AC45+AC52+AC47+AC40+AC48+AC49</f>
        <v>0</v>
      </c>
      <c r="AD53" s="261" t="n">
        <f aca="false">AD42+AD46+AD45+AD52+AD47+AD40+AD48+AD49</f>
        <v>0</v>
      </c>
      <c r="AE53" s="262" t="n">
        <f aca="false">AE42+AE46+AE45+AE52+AE47+AE40+AE48+AE49</f>
        <v>0</v>
      </c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</row>
    <row r="54" customFormat="false" ht="15.55" hidden="false" customHeight="false" outlineLevel="0" collapsed="false">
      <c r="A54" s="281" t="s">
        <v>125</v>
      </c>
      <c r="B54" s="282" t="n">
        <f aca="false">SUM(B40:B52)</f>
        <v>105</v>
      </c>
      <c r="C54" s="282" t="n">
        <f aca="false">SUM(C40:C52)</f>
        <v>32.72</v>
      </c>
      <c r="D54" s="366" t="n">
        <f aca="false">SUM(D40:D52)</f>
        <v>958</v>
      </c>
      <c r="E54" s="285"/>
      <c r="F54" s="286"/>
      <c r="G54" s="287"/>
      <c r="H54" s="288"/>
      <c r="I54" s="289"/>
      <c r="J54" s="290"/>
      <c r="K54" s="291"/>
      <c r="L54" s="292"/>
      <c r="M54" s="289"/>
      <c r="N54" s="293"/>
      <c r="O54" s="294"/>
      <c r="P54" s="286"/>
      <c r="Q54" s="295"/>
      <c r="R54" s="296" t="n">
        <f aca="false">SUM(E54:Q54)</f>
        <v>0</v>
      </c>
      <c r="S54" s="297" t="n">
        <f aca="false">R54*B54</f>
        <v>0</v>
      </c>
      <c r="T54" s="298" t="n">
        <f aca="false">C54*R54</f>
        <v>0</v>
      </c>
      <c r="U54" s="299" t="n">
        <f aca="false">R54*D54</f>
        <v>0</v>
      </c>
      <c r="V54" s="261" t="n">
        <f aca="false">SUM(V40:V53)</f>
        <v>32</v>
      </c>
      <c r="W54" s="262" t="n">
        <f aca="false">SUM(W40:W53)</f>
        <v>25</v>
      </c>
      <c r="X54" s="261" t="n">
        <f aca="false">SUM(X40:X53)</f>
        <v>20</v>
      </c>
      <c r="Y54" s="262" t="n">
        <f aca="false">SUM(Y40:Y53)</f>
        <v>16</v>
      </c>
      <c r="Z54" s="261" t="n">
        <f aca="false">SUM(Z40:Z53)</f>
        <v>28</v>
      </c>
      <c r="AA54" s="262" t="n">
        <f aca="false">SUM(AA40:AA53)</f>
        <v>17</v>
      </c>
      <c r="AB54" s="261" t="n">
        <f aca="false">SUM(AB40:AB53)</f>
        <v>2</v>
      </c>
      <c r="AC54" s="262" t="n">
        <f aca="false">SUM(AC40:AC53)</f>
        <v>1</v>
      </c>
      <c r="AD54" s="261" t="n">
        <f aca="false">SUM(AD40:AD53)</f>
        <v>0</v>
      </c>
      <c r="AE54" s="262" t="n">
        <f aca="false">SUM(AE40:AE53)</f>
        <v>0</v>
      </c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</row>
    <row r="55" customFormat="false" ht="15" hidden="false" customHeight="false" outlineLevel="0" collapsed="false">
      <c r="A55" s="233" t="s">
        <v>126</v>
      </c>
      <c r="B55" s="234"/>
      <c r="C55" s="235"/>
      <c r="D55" s="236"/>
      <c r="E55" s="237"/>
      <c r="F55" s="237"/>
      <c r="G55" s="237"/>
      <c r="H55" s="237"/>
      <c r="I55" s="237"/>
      <c r="J55" s="237"/>
      <c r="K55" s="237"/>
      <c r="L55" s="238"/>
      <c r="M55" s="239"/>
      <c r="N55" s="239"/>
      <c r="O55" s="239"/>
      <c r="P55" s="239"/>
      <c r="Q55" s="237"/>
      <c r="R55" s="240"/>
      <c r="S55" s="235"/>
      <c r="T55" s="241"/>
      <c r="U55" s="242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</row>
    <row r="56" customFormat="false" ht="15.55" hidden="false" customHeight="false" outlineLevel="0" collapsed="false">
      <c r="A56" s="244" t="s">
        <v>127</v>
      </c>
      <c r="B56" s="245" t="n">
        <v>3</v>
      </c>
      <c r="C56" s="263" t="n">
        <v>2.525</v>
      </c>
      <c r="D56" s="246" t="n">
        <v>93</v>
      </c>
      <c r="E56" s="247"/>
      <c r="F56" s="248"/>
      <c r="G56" s="249"/>
      <c r="H56" s="250"/>
      <c r="I56" s="251"/>
      <c r="J56" s="252"/>
      <c r="K56" s="253"/>
      <c r="L56" s="254"/>
      <c r="M56" s="251"/>
      <c r="N56" s="255"/>
      <c r="O56" s="256"/>
      <c r="P56" s="248"/>
      <c r="Q56" s="257"/>
      <c r="R56" s="258" t="n">
        <f aca="false">SUM(E56:Q56)</f>
        <v>0</v>
      </c>
      <c r="S56" s="245" t="n">
        <f aca="false">R56*B56</f>
        <v>0</v>
      </c>
      <c r="T56" s="259" t="n">
        <f aca="false">C56*R56</f>
        <v>0</v>
      </c>
      <c r="U56" s="260" t="n">
        <f aca="false">R56*D56</f>
        <v>0</v>
      </c>
      <c r="V56" s="261"/>
      <c r="W56" s="262"/>
      <c r="X56" s="261"/>
      <c r="Y56" s="262"/>
      <c r="Z56" s="261" t="n">
        <v>1</v>
      </c>
      <c r="AA56" s="262" t="n">
        <v>2</v>
      </c>
      <c r="AB56" s="261"/>
      <c r="AC56" s="262"/>
      <c r="AD56" s="261"/>
      <c r="AE56" s="262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</row>
    <row r="57" customFormat="false" ht="15.55" hidden="false" customHeight="false" outlineLevel="0" collapsed="false">
      <c r="A57" s="244" t="s">
        <v>128</v>
      </c>
      <c r="B57" s="245" t="n">
        <v>7</v>
      </c>
      <c r="C57" s="263" t="n">
        <v>2.34</v>
      </c>
      <c r="D57" s="246" t="n">
        <v>66</v>
      </c>
      <c r="E57" s="247"/>
      <c r="F57" s="248"/>
      <c r="G57" s="249"/>
      <c r="H57" s="250"/>
      <c r="I57" s="251"/>
      <c r="J57" s="252"/>
      <c r="K57" s="253"/>
      <c r="L57" s="254"/>
      <c r="M57" s="251"/>
      <c r="N57" s="255"/>
      <c r="O57" s="256"/>
      <c r="P57" s="248"/>
      <c r="Q57" s="257"/>
      <c r="R57" s="258" t="n">
        <f aca="false">SUM(E57:Q57)</f>
        <v>0</v>
      </c>
      <c r="S57" s="245" t="n">
        <f aca="false">R57*B57</f>
        <v>0</v>
      </c>
      <c r="T57" s="259" t="n">
        <f aca="false">C57*R57</f>
        <v>0</v>
      </c>
      <c r="U57" s="260" t="n">
        <f aca="false">R57*D57</f>
        <v>0</v>
      </c>
      <c r="V57" s="261" t="n">
        <v>1</v>
      </c>
      <c r="W57" s="262" t="n">
        <v>1</v>
      </c>
      <c r="X57" s="261" t="n">
        <v>2</v>
      </c>
      <c r="Y57" s="262" t="n">
        <v>3</v>
      </c>
      <c r="Z57" s="261"/>
      <c r="AA57" s="262"/>
      <c r="AB57" s="261"/>
      <c r="AC57" s="262"/>
      <c r="AD57" s="261"/>
      <c r="AE57" s="262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</row>
    <row r="58" customFormat="false" ht="15.55" hidden="false" customHeight="false" outlineLevel="0" collapsed="false">
      <c r="A58" s="244" t="s">
        <v>129</v>
      </c>
      <c r="B58" s="245" t="n">
        <v>3</v>
      </c>
      <c r="C58" s="263" t="n">
        <v>1.697</v>
      </c>
      <c r="D58" s="246" t="n">
        <v>71</v>
      </c>
      <c r="E58" s="247"/>
      <c r="F58" s="248"/>
      <c r="G58" s="249"/>
      <c r="H58" s="250"/>
      <c r="I58" s="251"/>
      <c r="J58" s="252"/>
      <c r="K58" s="253"/>
      <c r="L58" s="254"/>
      <c r="M58" s="251"/>
      <c r="N58" s="255"/>
      <c r="O58" s="256"/>
      <c r="P58" s="248"/>
      <c r="Q58" s="257"/>
      <c r="R58" s="258" t="n">
        <f aca="false">SUM(E58:Q58)</f>
        <v>0</v>
      </c>
      <c r="S58" s="245" t="n">
        <f aca="false">R58*B58</f>
        <v>0</v>
      </c>
      <c r="T58" s="259" t="n">
        <f aca="false">C58*R58</f>
        <v>0</v>
      </c>
      <c r="U58" s="260" t="n">
        <f aca="false">R58*D58</f>
        <v>0</v>
      </c>
      <c r="V58" s="261"/>
      <c r="W58" s="262"/>
      <c r="X58" s="261" t="n">
        <v>1</v>
      </c>
      <c r="Y58" s="262" t="n">
        <v>1</v>
      </c>
      <c r="Z58" s="261" t="n">
        <v>1</v>
      </c>
      <c r="AA58" s="262"/>
      <c r="AB58" s="261"/>
      <c r="AC58" s="262"/>
      <c r="AD58" s="261"/>
      <c r="AE58" s="262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</row>
    <row r="59" customFormat="false" ht="15.55" hidden="false" customHeight="false" outlineLevel="0" collapsed="false">
      <c r="A59" s="244" t="s">
        <v>130</v>
      </c>
      <c r="B59" s="245" t="n">
        <v>10</v>
      </c>
      <c r="C59" s="263" t="n">
        <v>1.584</v>
      </c>
      <c r="D59" s="246" t="n">
        <v>57</v>
      </c>
      <c r="E59" s="247"/>
      <c r="F59" s="248" t="s">
        <v>59</v>
      </c>
      <c r="G59" s="249"/>
      <c r="H59" s="250"/>
      <c r="I59" s="251"/>
      <c r="J59" s="252"/>
      <c r="K59" s="253"/>
      <c r="L59" s="254"/>
      <c r="M59" s="251"/>
      <c r="N59" s="255"/>
      <c r="O59" s="256"/>
      <c r="P59" s="248"/>
      <c r="Q59" s="257"/>
      <c r="R59" s="258" t="n">
        <f aca="false">SUM(E59:Q59)</f>
        <v>0</v>
      </c>
      <c r="S59" s="245" t="n">
        <f aca="false">R59*B59</f>
        <v>0</v>
      </c>
      <c r="T59" s="259" t="n">
        <f aca="false">C59*R59</f>
        <v>0</v>
      </c>
      <c r="U59" s="260" t="n">
        <f aca="false">R59*D59</f>
        <v>0</v>
      </c>
      <c r="V59" s="261" t="n">
        <v>3</v>
      </c>
      <c r="W59" s="262" t="n">
        <v>7</v>
      </c>
      <c r="X59" s="261"/>
      <c r="Y59" s="262"/>
      <c r="Z59" s="261"/>
      <c r="AA59" s="262"/>
      <c r="AB59" s="261"/>
      <c r="AC59" s="262"/>
      <c r="AD59" s="261"/>
      <c r="AE59" s="262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</row>
    <row r="60" customFormat="false" ht="15.55" hidden="false" customHeight="false" outlineLevel="0" collapsed="false">
      <c r="A60" s="244" t="s">
        <v>131</v>
      </c>
      <c r="B60" s="245" t="n">
        <v>10</v>
      </c>
      <c r="C60" s="263" t="n">
        <v>0.102</v>
      </c>
      <c r="D60" s="246" t="n">
        <v>19</v>
      </c>
      <c r="E60" s="247"/>
      <c r="F60" s="248" t="s">
        <v>59</v>
      </c>
      <c r="G60" s="249"/>
      <c r="H60" s="250"/>
      <c r="I60" s="251"/>
      <c r="J60" s="252"/>
      <c r="K60" s="253"/>
      <c r="L60" s="254"/>
      <c r="M60" s="251"/>
      <c r="N60" s="255"/>
      <c r="O60" s="256"/>
      <c r="P60" s="248"/>
      <c r="Q60" s="257"/>
      <c r="R60" s="258" t="n">
        <f aca="false">SUM(E60:Q60)</f>
        <v>0</v>
      </c>
      <c r="S60" s="245" t="n">
        <f aca="false">R60*B60</f>
        <v>0</v>
      </c>
      <c r="T60" s="259" t="n">
        <f aca="false">C60*R60</f>
        <v>0</v>
      </c>
      <c r="U60" s="260" t="n">
        <f aca="false">R60*D60</f>
        <v>0</v>
      </c>
      <c r="V60" s="261"/>
      <c r="W60" s="262"/>
      <c r="X60" s="261"/>
      <c r="Y60" s="262"/>
      <c r="Z60" s="261"/>
      <c r="AA60" s="262"/>
      <c r="AB60" s="261"/>
      <c r="AC60" s="262"/>
      <c r="AD60" s="261"/>
      <c r="AE60" s="262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</row>
    <row r="61" customFormat="false" ht="15.55" hidden="false" customHeight="false" outlineLevel="0" collapsed="false">
      <c r="A61" s="244" t="s">
        <v>132</v>
      </c>
      <c r="B61" s="245" t="n">
        <v>5</v>
      </c>
      <c r="C61" s="263" t="n">
        <v>2.651</v>
      </c>
      <c r="D61" s="246" t="n">
        <v>114</v>
      </c>
      <c r="E61" s="247"/>
      <c r="F61" s="248" t="s">
        <v>59</v>
      </c>
      <c r="G61" s="249"/>
      <c r="H61" s="250"/>
      <c r="I61" s="251"/>
      <c r="J61" s="252"/>
      <c r="K61" s="253"/>
      <c r="L61" s="254"/>
      <c r="M61" s="251"/>
      <c r="N61" s="255"/>
      <c r="O61" s="256"/>
      <c r="P61" s="248"/>
      <c r="Q61" s="257"/>
      <c r="R61" s="258" t="n">
        <f aca="false">SUM(E61:Q61)</f>
        <v>0</v>
      </c>
      <c r="S61" s="245" t="n">
        <f aca="false">R61*B61</f>
        <v>0</v>
      </c>
      <c r="T61" s="259" t="n">
        <f aca="false">C61*R61</f>
        <v>0</v>
      </c>
      <c r="U61" s="260" t="n">
        <f aca="false">R61*D61</f>
        <v>0</v>
      </c>
      <c r="V61" s="261"/>
      <c r="W61" s="262"/>
      <c r="X61" s="261"/>
      <c r="Y61" s="262"/>
      <c r="Z61" s="261" t="n">
        <v>1</v>
      </c>
      <c r="AA61" s="262" t="n">
        <v>1</v>
      </c>
      <c r="AB61" s="261" t="n">
        <v>3</v>
      </c>
      <c r="AC61" s="262"/>
      <c r="AD61" s="261"/>
      <c r="AE61" s="262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</row>
    <row r="62" customFormat="false" ht="15.55" hidden="false" customHeight="false" outlineLevel="0" collapsed="false">
      <c r="A62" s="264" t="s">
        <v>133</v>
      </c>
      <c r="B62" s="265" t="n">
        <v>1</v>
      </c>
      <c r="C62" s="327" t="n">
        <v>2.141</v>
      </c>
      <c r="D62" s="266" t="n">
        <v>64</v>
      </c>
      <c r="E62" s="267"/>
      <c r="F62" s="268" t="s">
        <v>59</v>
      </c>
      <c r="G62" s="269"/>
      <c r="H62" s="270"/>
      <c r="I62" s="271"/>
      <c r="J62" s="272"/>
      <c r="K62" s="273"/>
      <c r="L62" s="274"/>
      <c r="M62" s="271"/>
      <c r="N62" s="275"/>
      <c r="O62" s="276"/>
      <c r="P62" s="268"/>
      <c r="Q62" s="277"/>
      <c r="R62" s="278" t="n">
        <f aca="false">SUM(E62:Q62)</f>
        <v>0</v>
      </c>
      <c r="S62" s="265" t="n">
        <f aca="false">R62*B62</f>
        <v>0</v>
      </c>
      <c r="T62" s="279" t="n">
        <f aca="false">C62*R62</f>
        <v>0</v>
      </c>
      <c r="U62" s="280" t="n">
        <f aca="false">R62*D62</f>
        <v>0</v>
      </c>
      <c r="V62" s="261"/>
      <c r="W62" s="262"/>
      <c r="X62" s="261"/>
      <c r="Y62" s="262"/>
      <c r="Z62" s="261"/>
      <c r="AA62" s="262"/>
      <c r="AB62" s="261"/>
      <c r="AC62" s="262" t="n">
        <v>1</v>
      </c>
      <c r="AD62" s="261"/>
      <c r="AE62" s="262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</row>
    <row r="63" customFormat="false" ht="15.55" hidden="false" customHeight="false" outlineLevel="0" collapsed="false">
      <c r="A63" s="244" t="s">
        <v>134</v>
      </c>
      <c r="B63" s="245" t="n">
        <v>5</v>
      </c>
      <c r="C63" s="263" t="n">
        <v>1.11</v>
      </c>
      <c r="D63" s="361" t="n">
        <v>32</v>
      </c>
      <c r="E63" s="247"/>
      <c r="F63" s="248" t="s">
        <v>59</v>
      </c>
      <c r="G63" s="249"/>
      <c r="H63" s="250"/>
      <c r="I63" s="251"/>
      <c r="J63" s="252"/>
      <c r="K63" s="253"/>
      <c r="L63" s="254"/>
      <c r="M63" s="251"/>
      <c r="N63" s="255"/>
      <c r="O63" s="256"/>
      <c r="P63" s="248"/>
      <c r="Q63" s="257"/>
      <c r="R63" s="258" t="n">
        <f aca="false">SUM(E63:Q63)</f>
        <v>0</v>
      </c>
      <c r="S63" s="245" t="n">
        <f aca="false">R63*B63</f>
        <v>0</v>
      </c>
      <c r="T63" s="259" t="n">
        <f aca="false">C63*R63</f>
        <v>0</v>
      </c>
      <c r="U63" s="260" t="n">
        <f aca="false">R63*D63</f>
        <v>0</v>
      </c>
      <c r="V63" s="261"/>
      <c r="W63" s="262"/>
      <c r="X63" s="261"/>
      <c r="Y63" s="262"/>
      <c r="Z63" s="261"/>
      <c r="AA63" s="262"/>
      <c r="AB63" s="261"/>
      <c r="AC63" s="262"/>
      <c r="AD63" s="261"/>
      <c r="AE63" s="262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</row>
    <row r="64" customFormat="false" ht="15.55" hidden="false" customHeight="false" outlineLevel="0" collapsed="false">
      <c r="A64" s="244" t="s">
        <v>135</v>
      </c>
      <c r="B64" s="245" t="n">
        <v>1</v>
      </c>
      <c r="C64" s="263" t="n">
        <v>1.776</v>
      </c>
      <c r="D64" s="246" t="n">
        <v>55</v>
      </c>
      <c r="E64" s="247"/>
      <c r="F64" s="248" t="s">
        <v>59</v>
      </c>
      <c r="G64" s="249"/>
      <c r="H64" s="250"/>
      <c r="I64" s="251"/>
      <c r="J64" s="252"/>
      <c r="K64" s="253"/>
      <c r="L64" s="254"/>
      <c r="M64" s="251"/>
      <c r="N64" s="255"/>
      <c r="O64" s="256"/>
      <c r="P64" s="248"/>
      <c r="Q64" s="257"/>
      <c r="R64" s="258" t="n">
        <f aca="false">SUM(E64:Q64)</f>
        <v>0</v>
      </c>
      <c r="S64" s="245" t="n">
        <f aca="false">R64*B64</f>
        <v>0</v>
      </c>
      <c r="T64" s="259" t="n">
        <f aca="false">C64*R64</f>
        <v>0</v>
      </c>
      <c r="U64" s="260" t="n">
        <f aca="false">R64*D64</f>
        <v>0</v>
      </c>
      <c r="V64" s="261"/>
      <c r="W64" s="262"/>
      <c r="X64" s="261"/>
      <c r="Y64" s="262"/>
      <c r="Z64" s="261"/>
      <c r="AA64" s="262" t="n">
        <v>1</v>
      </c>
      <c r="AB64" s="261"/>
      <c r="AC64" s="262"/>
      <c r="AD64" s="261"/>
      <c r="AE64" s="262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</row>
    <row r="65" customFormat="false" ht="15.55" hidden="false" customHeight="false" outlineLevel="0" collapsed="false">
      <c r="A65" s="244" t="s">
        <v>136</v>
      </c>
      <c r="B65" s="245" t="n">
        <v>1</v>
      </c>
      <c r="C65" s="263" t="n">
        <v>1.1</v>
      </c>
      <c r="D65" s="246" t="n">
        <v>37</v>
      </c>
      <c r="E65" s="247"/>
      <c r="F65" s="248" t="s">
        <v>59</v>
      </c>
      <c r="G65" s="249"/>
      <c r="H65" s="250"/>
      <c r="I65" s="251"/>
      <c r="J65" s="252"/>
      <c r="K65" s="253"/>
      <c r="L65" s="254"/>
      <c r="M65" s="251"/>
      <c r="N65" s="255"/>
      <c r="O65" s="256"/>
      <c r="P65" s="248"/>
      <c r="Q65" s="257"/>
      <c r="R65" s="258" t="n">
        <f aca="false">SUM(E65:Q65)</f>
        <v>0</v>
      </c>
      <c r="S65" s="245" t="n">
        <f aca="false">R65*B65</f>
        <v>0</v>
      </c>
      <c r="T65" s="259" t="n">
        <f aca="false">C65*R65</f>
        <v>0</v>
      </c>
      <c r="U65" s="260" t="n">
        <f aca="false">R65*D65</f>
        <v>0</v>
      </c>
      <c r="V65" s="261"/>
      <c r="W65" s="262"/>
      <c r="X65" s="261"/>
      <c r="Y65" s="262"/>
      <c r="Z65" s="261"/>
      <c r="AA65" s="262" t="n">
        <v>1</v>
      </c>
      <c r="AB65" s="261"/>
      <c r="AC65" s="262"/>
      <c r="AD65" s="261"/>
      <c r="AE65" s="262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</row>
    <row r="66" customFormat="false" ht="15.55" hidden="false" customHeight="false" outlineLevel="0" collapsed="false">
      <c r="A66" s="244" t="s">
        <v>137</v>
      </c>
      <c r="B66" s="245" t="n">
        <v>6</v>
      </c>
      <c r="C66" s="263" t="n">
        <v>0.666</v>
      </c>
      <c r="D66" s="246" t="n">
        <v>25</v>
      </c>
      <c r="E66" s="247"/>
      <c r="F66" s="248" t="s">
        <v>59</v>
      </c>
      <c r="G66" s="249"/>
      <c r="H66" s="250"/>
      <c r="I66" s="251"/>
      <c r="J66" s="252"/>
      <c r="K66" s="253"/>
      <c r="L66" s="254"/>
      <c r="M66" s="251"/>
      <c r="N66" s="255"/>
      <c r="O66" s="256"/>
      <c r="P66" s="248"/>
      <c r="Q66" s="257"/>
      <c r="R66" s="258" t="n">
        <f aca="false">SUM(E66:Q66)</f>
        <v>0</v>
      </c>
      <c r="S66" s="245" t="n">
        <f aca="false">R66*B66</f>
        <v>0</v>
      </c>
      <c r="T66" s="259" t="n">
        <f aca="false">C66*R66</f>
        <v>0</v>
      </c>
      <c r="U66" s="260" t="n">
        <f aca="false">R66*D66</f>
        <v>0</v>
      </c>
      <c r="V66" s="261"/>
      <c r="W66" s="262"/>
      <c r="X66" s="261"/>
      <c r="Y66" s="262"/>
      <c r="Z66" s="261"/>
      <c r="AA66" s="262"/>
      <c r="AB66" s="261"/>
      <c r="AC66" s="262"/>
      <c r="AD66" s="261"/>
      <c r="AE66" s="262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</row>
    <row r="67" customFormat="false" ht="15.55" hidden="false" customHeight="false" outlineLevel="0" collapsed="false">
      <c r="A67" s="281" t="s">
        <v>138</v>
      </c>
      <c r="B67" s="282" t="n">
        <f aca="false">SUM(B56:B66)</f>
        <v>52</v>
      </c>
      <c r="C67" s="283" t="n">
        <f aca="false">SUM(C56:C66)</f>
        <v>17.692</v>
      </c>
      <c r="D67" s="284" t="n">
        <v>633</v>
      </c>
      <c r="E67" s="285"/>
      <c r="F67" s="286"/>
      <c r="G67" s="287"/>
      <c r="H67" s="288"/>
      <c r="I67" s="289"/>
      <c r="J67" s="290"/>
      <c r="K67" s="291"/>
      <c r="L67" s="292"/>
      <c r="M67" s="289"/>
      <c r="N67" s="293"/>
      <c r="O67" s="294"/>
      <c r="P67" s="286"/>
      <c r="Q67" s="295"/>
      <c r="R67" s="296" t="n">
        <f aca="false">SUM(E67:Q67)</f>
        <v>0</v>
      </c>
      <c r="S67" s="297" t="n">
        <f aca="false">R67*B67</f>
        <v>0</v>
      </c>
      <c r="T67" s="298" t="n">
        <f aca="false">C67*R67</f>
        <v>0</v>
      </c>
      <c r="U67" s="299" t="n">
        <f aca="false">R67*D67</f>
        <v>0</v>
      </c>
      <c r="V67" s="261" t="n">
        <f aca="false">SUM(V56:V66)</f>
        <v>4</v>
      </c>
      <c r="W67" s="262" t="n">
        <f aca="false">SUM(W56:W66)</f>
        <v>8</v>
      </c>
      <c r="X67" s="261" t="n">
        <f aca="false">SUM(X56:X66)</f>
        <v>3</v>
      </c>
      <c r="Y67" s="262" t="n">
        <f aca="false">SUM(Y56:Y66)</f>
        <v>4</v>
      </c>
      <c r="Z67" s="261" t="n">
        <f aca="false">SUM(Z56:Z66)</f>
        <v>3</v>
      </c>
      <c r="AA67" s="262" t="n">
        <f aca="false">SUM(AA56:AA66)</f>
        <v>5</v>
      </c>
      <c r="AB67" s="261" t="n">
        <f aca="false">SUM(AB56:AB66)</f>
        <v>3</v>
      </c>
      <c r="AC67" s="262" t="n">
        <f aca="false">SUM(AC56:AC66)</f>
        <v>1</v>
      </c>
      <c r="AD67" s="261" t="n">
        <f aca="false">SUM(AD56:AD66)</f>
        <v>0</v>
      </c>
      <c r="AE67" s="262" t="n">
        <f aca="false">SUM(AE56:AE66)</f>
        <v>0</v>
      </c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</row>
    <row r="68" customFormat="false" ht="12.8" hidden="false" customHeight="false" outlineLevel="0" collapsed="false">
      <c r="A68" s="233" t="s">
        <v>139</v>
      </c>
      <c r="B68" s="349"/>
      <c r="C68" s="349"/>
      <c r="D68" s="236"/>
      <c r="E68" s="350"/>
      <c r="F68" s="350"/>
      <c r="G68" s="350"/>
      <c r="H68" s="350"/>
      <c r="I68" s="350"/>
      <c r="J68" s="350"/>
      <c r="K68" s="350"/>
      <c r="L68" s="351"/>
      <c r="M68" s="352"/>
      <c r="N68" s="352"/>
      <c r="O68" s="352"/>
      <c r="P68" s="352"/>
      <c r="Q68" s="350"/>
      <c r="R68" s="240"/>
      <c r="S68" s="349"/>
      <c r="T68" s="349"/>
      <c r="U68" s="304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</row>
    <row r="69" customFormat="false" ht="15.55" hidden="false" customHeight="false" outlineLevel="0" collapsed="false">
      <c r="A69" s="264" t="s">
        <v>140</v>
      </c>
      <c r="B69" s="265" t="n">
        <v>10</v>
      </c>
      <c r="C69" s="327" t="n">
        <v>0.7</v>
      </c>
      <c r="D69" s="266" t="n">
        <v>37</v>
      </c>
      <c r="E69" s="267"/>
      <c r="F69" s="268" t="s">
        <v>59</v>
      </c>
      <c r="G69" s="269"/>
      <c r="H69" s="270"/>
      <c r="I69" s="271"/>
      <c r="J69" s="272"/>
      <c r="K69" s="273"/>
      <c r="L69" s="274"/>
      <c r="M69" s="271"/>
      <c r="N69" s="275"/>
      <c r="O69" s="276"/>
      <c r="P69" s="268"/>
      <c r="Q69" s="277"/>
      <c r="R69" s="278" t="n">
        <f aca="false">SUM(E69:Q69)</f>
        <v>0</v>
      </c>
      <c r="S69" s="265" t="n">
        <f aca="false">R69*B69</f>
        <v>0</v>
      </c>
      <c r="T69" s="279" t="n">
        <f aca="false">C69*R69</f>
        <v>0</v>
      </c>
      <c r="U69" s="280" t="n">
        <f aca="false">R69*D69</f>
        <v>0</v>
      </c>
      <c r="V69" s="261" t="n">
        <v>2</v>
      </c>
      <c r="W69" s="262" t="n">
        <v>8</v>
      </c>
      <c r="X69" s="261"/>
      <c r="Y69" s="262"/>
      <c r="Z69" s="261"/>
      <c r="AA69" s="262"/>
      <c r="AB69" s="261"/>
      <c r="AC69" s="262"/>
      <c r="AD69" s="261"/>
      <c r="AE69" s="262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</row>
    <row r="70" customFormat="false" ht="15.55" hidden="false" customHeight="false" outlineLevel="0" collapsed="false">
      <c r="A70" s="244" t="s">
        <v>141</v>
      </c>
      <c r="B70" s="245" t="n">
        <v>5</v>
      </c>
      <c r="C70" s="245" t="n">
        <v>2.66</v>
      </c>
      <c r="D70" s="246" t="n">
        <v>61</v>
      </c>
      <c r="E70" s="247"/>
      <c r="F70" s="248" t="s">
        <v>59</v>
      </c>
      <c r="G70" s="249"/>
      <c r="H70" s="250"/>
      <c r="I70" s="251"/>
      <c r="J70" s="252"/>
      <c r="K70" s="253"/>
      <c r="L70" s="254"/>
      <c r="M70" s="251"/>
      <c r="N70" s="255"/>
      <c r="O70" s="256"/>
      <c r="P70" s="248"/>
      <c r="Q70" s="257"/>
      <c r="R70" s="258" t="n">
        <f aca="false">SUM(E70:Q70)</f>
        <v>0</v>
      </c>
      <c r="S70" s="245" t="n">
        <f aca="false">R70*B70</f>
        <v>0</v>
      </c>
      <c r="T70" s="259" t="n">
        <f aca="false">C70*R70</f>
        <v>0</v>
      </c>
      <c r="U70" s="260" t="n">
        <f aca="false">R70*D70</f>
        <v>0</v>
      </c>
      <c r="V70" s="261" t="n">
        <v>4</v>
      </c>
      <c r="W70" s="262" t="n">
        <v>1</v>
      </c>
      <c r="X70" s="261"/>
      <c r="Y70" s="262"/>
      <c r="Z70" s="261"/>
      <c r="AA70" s="262"/>
      <c r="AB70" s="261"/>
      <c r="AC70" s="262"/>
      <c r="AD70" s="261"/>
      <c r="AE70" s="262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</row>
    <row r="71" customFormat="false" ht="15.55" hidden="false" customHeight="false" outlineLevel="0" collapsed="false">
      <c r="A71" s="367" t="s">
        <v>142</v>
      </c>
      <c r="B71" s="368" t="n">
        <v>9</v>
      </c>
      <c r="C71" s="369" t="n">
        <v>2.7</v>
      </c>
      <c r="D71" s="370" t="n">
        <v>73</v>
      </c>
      <c r="E71" s="371"/>
      <c r="F71" s="372" t="s">
        <v>59</v>
      </c>
      <c r="G71" s="373"/>
      <c r="H71" s="374"/>
      <c r="I71" s="375"/>
      <c r="J71" s="376"/>
      <c r="K71" s="377"/>
      <c r="L71" s="378"/>
      <c r="M71" s="375"/>
      <c r="N71" s="379"/>
      <c r="O71" s="380"/>
      <c r="P71" s="372"/>
      <c r="Q71" s="381"/>
      <c r="R71" s="382" t="n">
        <f aca="false">SUM(E71:Q71)</f>
        <v>0</v>
      </c>
      <c r="S71" s="368" t="n">
        <f aca="false">R71*B71</f>
        <v>0</v>
      </c>
      <c r="T71" s="383" t="n">
        <f aca="false">C71*R71</f>
        <v>0</v>
      </c>
      <c r="U71" s="384" t="n">
        <f aca="false">R71*D71</f>
        <v>0</v>
      </c>
      <c r="V71" s="385" t="n">
        <v>1</v>
      </c>
      <c r="W71" s="386" t="n">
        <v>2</v>
      </c>
      <c r="X71" s="385" t="n">
        <v>2</v>
      </c>
      <c r="Y71" s="386"/>
      <c r="Z71" s="385" t="n">
        <v>1</v>
      </c>
      <c r="AA71" s="386"/>
      <c r="AB71" s="385"/>
      <c r="AC71" s="386"/>
      <c r="AD71" s="385"/>
      <c r="AE71" s="386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</row>
    <row r="72" customFormat="false" ht="13.8" hidden="false" customHeight="false" outlineLevel="0" collapsed="false">
      <c r="A72" s="387"/>
      <c r="B72" s="388" t="n">
        <f aca="false">B9-6+B22+B33+B38+B54+B67+B69+B70+B71</f>
        <v>346</v>
      </c>
      <c r="C72" s="389" t="s">
        <v>143</v>
      </c>
      <c r="D72" s="389"/>
      <c r="E72" s="390" t="n">
        <f aca="false">SUMPRODUCT(E17:E71,$B$17:$B$71)</f>
        <v>0</v>
      </c>
      <c r="F72" s="391" t="n">
        <f aca="false">SUMPRODUCT(F17:F71,$B$17:$B$71)</f>
        <v>0</v>
      </c>
      <c r="G72" s="392" t="n">
        <f aca="false">SUMPRODUCT(G17:G71,$B$17:$B$71)</f>
        <v>0</v>
      </c>
      <c r="H72" s="393" t="n">
        <f aca="false">SUMPRODUCT(H17:H71,$B$17:$B$71)</f>
        <v>0</v>
      </c>
      <c r="I72" s="394" t="n">
        <f aca="false">SUMPRODUCT(I17:I71,$B$17:$B$71)</f>
        <v>0</v>
      </c>
      <c r="J72" s="395" t="n">
        <f aca="false">SUMPRODUCT(J17:J71,$B$17:$B$71)</f>
        <v>0</v>
      </c>
      <c r="K72" s="396" t="n">
        <f aca="false">SUMPRODUCT(K17:K71,$B$17:$B$71)</f>
        <v>0</v>
      </c>
      <c r="L72" s="397" t="n">
        <f aca="false">SUMPRODUCT(L17:L71,$B$17:$B$71)</f>
        <v>0</v>
      </c>
      <c r="M72" s="394" t="n">
        <f aca="false">SUMPRODUCT(M17:M71,$B$17:$B$71)</f>
        <v>0</v>
      </c>
      <c r="N72" s="398" t="n">
        <f aca="false">SUMPRODUCT(N17:N71,$B$17:$B$71)</f>
        <v>0</v>
      </c>
      <c r="O72" s="399" t="n">
        <f aca="false">SUMPRODUCT(O17:O71,$B$17:$B$71)</f>
        <v>0</v>
      </c>
      <c r="P72" s="400" t="n">
        <f aca="false">SUMPRODUCT(P17:P71,$B$17:$B$71)</f>
        <v>0</v>
      </c>
      <c r="Q72" s="401" t="n">
        <f aca="false">SUMPRODUCT(Q17:Q71,$B$17:$B$71)</f>
        <v>0</v>
      </c>
      <c r="R72" s="402" t="n">
        <f aca="false">SUM(R17:R71)</f>
        <v>0</v>
      </c>
      <c r="S72" s="402" t="n">
        <f aca="false">SUM(S17:S71)</f>
        <v>0</v>
      </c>
      <c r="T72" s="403" t="n">
        <f aca="false">SUM(T17:T71)</f>
        <v>0</v>
      </c>
      <c r="U72" s="404" t="n">
        <f aca="false">SUM(U17:U71)</f>
        <v>0</v>
      </c>
      <c r="V72" s="405" t="n">
        <f aca="false">SUMPRODUCT($R$5:$R$71,V5:V71)</f>
        <v>0</v>
      </c>
      <c r="W72" s="405" t="n">
        <f aca="false">SUMPRODUCT($R$5:$R$71,W5:W71)</f>
        <v>0</v>
      </c>
      <c r="X72" s="405" t="n">
        <f aca="false">SUMPRODUCT($R$5:$R$71,X5:X71)</f>
        <v>0</v>
      </c>
      <c r="Y72" s="405" t="n">
        <f aca="false">SUMPRODUCT($R$5:$R$71,Y5:Y71)</f>
        <v>0</v>
      </c>
      <c r="Z72" s="405" t="n">
        <f aca="false">SUMPRODUCT($R$5:$R$71,Z5:Z71)</f>
        <v>0</v>
      </c>
      <c r="AA72" s="405" t="n">
        <f aca="false">SUMPRODUCT($R$5:$R$71,AA5:AA71)</f>
        <v>0</v>
      </c>
      <c r="AB72" s="405" t="n">
        <f aca="false">SUMPRODUCT($R$5:$R$71,AB5:AB71)</f>
        <v>0</v>
      </c>
      <c r="AC72" s="405" t="n">
        <f aca="false">SUMPRODUCT($R$5:$R$71,AC5:AC71)</f>
        <v>0</v>
      </c>
      <c r="AD72" s="405" t="n">
        <f aca="false">SUMPRODUCT($R$17:$R$71,AD17:AD71)</f>
        <v>0</v>
      </c>
      <c r="AE72" s="405" t="n">
        <f aca="false">SUMPRODUCT($R$5:$R$71,AE5:AE71)</f>
        <v>0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</row>
    <row r="73" customFormat="false" ht="12.8" hidden="false" customHeight="false" outlineLevel="0" collapsed="false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</row>
    <row r="74" customFormat="false" ht="12.8" hidden="false" customHeight="false" outlineLevel="0" collapsed="false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</row>
    <row r="75" customFormat="false" ht="12.8" hidden="false" customHeight="false" outlineLevel="0" collapsed="false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</row>
    <row r="76" customFormat="false" ht="12.8" hidden="false" customHeight="false" outlineLevel="0" collapsed="false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</row>
    <row r="77" customFormat="false" ht="12.8" hidden="false" customHeight="false" outlineLevel="0" collapsed="false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</row>
    <row r="78" customFormat="false" ht="12.8" hidden="false" customHeight="false" outlineLevel="0" collapsed="false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</row>
    <row r="79" customFormat="false" ht="12.8" hidden="false" customHeight="false" outlineLevel="0" collapsed="false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</row>
    <row r="80" customFormat="false" ht="12.8" hidden="false" customHeight="false" outlineLevel="0" collapsed="false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</row>
    <row r="81" customFormat="false" ht="12.8" hidden="false" customHeight="false" outlineLevel="0" collapsed="false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</row>
    <row r="82" customFormat="false" ht="12.8" hidden="false" customHeight="false" outlineLevel="0" collapsed="false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</row>
    <row r="83" customFormat="false" ht="12.8" hidden="false" customHeight="false" outlineLevel="0" collapsed="false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</row>
    <row r="84" customFormat="false" ht="12.8" hidden="false" customHeight="false" outlineLevel="0" collapsed="false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</row>
    <row r="85" customFormat="false" ht="12.8" hidden="false" customHeight="false" outlineLevel="0" collapsed="false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</row>
    <row r="86" customFormat="false" ht="12.8" hidden="false" customHeight="false" outlineLevel="0" collapsed="false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</row>
    <row r="87" customFormat="false" ht="12.8" hidden="false" customHeight="false" outlineLevel="0" collapsed="false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</row>
    <row r="88" customFormat="false" ht="12.8" hidden="false" customHeight="false" outlineLevel="0" collapsed="false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</row>
    <row r="89" customFormat="false" ht="12.8" hidden="false" customHeight="false" outlineLevel="0" collapsed="false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</row>
    <row r="90" customFormat="false" ht="12.8" hidden="false" customHeight="false" outlineLevel="0" collapsed="false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</row>
    <row r="91" customFormat="false" ht="12.8" hidden="false" customHeight="false" outlineLevel="0" collapsed="false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</row>
    <row r="92" customFormat="false" ht="12.8" hidden="false" customHeight="false" outlineLevel="0" collapsed="false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</row>
    <row r="93" customFormat="false" ht="12.8" hidden="false" customHeight="false" outlineLevel="0" collapsed="false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</row>
    <row r="94" customFormat="false" ht="12.8" hidden="false" customHeight="false" outlineLevel="0" collapsed="false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</row>
    <row r="95" customFormat="false" ht="12.8" hidden="false" customHeight="false" outlineLevel="0" collapsed="false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</row>
    <row r="96" customFormat="false" ht="12.8" hidden="false" customHeight="false" outlineLevel="0" collapsed="false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</row>
    <row r="97" customFormat="false" ht="12.8" hidden="false" customHeight="false" outlineLevel="0" collapsed="false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</row>
    <row r="98" customFormat="false" ht="12.8" hidden="false" customHeight="false" outlineLevel="0" collapsed="false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</row>
    <row r="99" customFormat="false" ht="12.8" hidden="false" customHeight="false" outlineLevel="0" collapsed="false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</row>
    <row r="100" customFormat="false" ht="12.8" hidden="false" customHeight="false" outlineLevel="0" collapsed="false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</row>
    <row r="101" customFormat="false" ht="12.8" hidden="false" customHeight="false" outlineLevel="0" collapsed="false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</row>
    <row r="102" customFormat="false" ht="12.8" hidden="false" customHeight="false" outlineLevel="0" collapsed="false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</row>
    <row r="103" customFormat="false" ht="12.8" hidden="false" customHeight="false" outlineLevel="0" collapsed="false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</row>
    <row r="104" customFormat="false" ht="12.8" hidden="false" customHeight="false" outlineLevel="0" collapsed="false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</row>
    <row r="105" customFormat="false" ht="12.8" hidden="false" customHeight="false" outlineLevel="0" collapsed="false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</row>
    <row r="106" customFormat="false" ht="12.8" hidden="false" customHeight="false" outlineLevel="0" collapsed="false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</row>
    <row r="107" customFormat="false" ht="12.8" hidden="false" customHeight="false" outlineLevel="0" collapsed="false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</row>
    <row r="108" customFormat="false" ht="12.8" hidden="false" customHeight="false" outlineLevel="0" collapsed="false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</row>
    <row r="109" customFormat="false" ht="12.8" hidden="false" customHeight="false" outlineLevel="0" collapsed="false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</row>
    <row r="110" customFormat="false" ht="12.8" hidden="false" customHeight="false" outlineLevel="0" collapsed="false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</row>
    <row r="111" customFormat="false" ht="12.8" hidden="false" customHeight="false" outlineLevel="0" collapsed="false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</row>
    <row r="112" customFormat="false" ht="12.8" hidden="false" customHeight="false" outlineLevel="0" collapsed="false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</row>
    <row r="113" customFormat="false" ht="12.8" hidden="false" customHeight="false" outlineLevel="0" collapsed="false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</row>
    <row r="114" customFormat="false" ht="12.8" hidden="false" customHeight="false" outlineLevel="0" collapsed="false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</row>
    <row r="115" customFormat="false" ht="12.8" hidden="false" customHeight="false" outlineLevel="0" collapsed="false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</row>
    <row r="116" customFormat="false" ht="12.8" hidden="false" customHeight="false" outlineLevel="0" collapsed="false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</row>
    <row r="117" customFormat="false" ht="12.8" hidden="false" customHeight="false" outlineLevel="0" collapsed="false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</row>
    <row r="118" customFormat="false" ht="12.8" hidden="false" customHeight="false" outlineLevel="0" collapsed="false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</row>
    <row r="119" customFormat="false" ht="12.8" hidden="false" customHeight="false" outlineLevel="0" collapsed="false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</row>
    <row r="120" customFormat="false" ht="12.8" hidden="false" customHeight="false" outlineLevel="0" collapsed="false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</row>
    <row r="121" customFormat="false" ht="12.8" hidden="false" customHeight="false" outlineLevel="0" collapsed="false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</row>
    <row r="122" customFormat="false" ht="12.8" hidden="false" customHeight="false" outlineLevel="0" collapsed="false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</row>
    <row r="123" customFormat="false" ht="12.8" hidden="false" customHeight="false" outlineLevel="0" collapsed="false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</row>
    <row r="124" customFormat="false" ht="12.8" hidden="false" customHeight="false" outlineLevel="0" collapsed="false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</row>
    <row r="125" customFormat="false" ht="12.8" hidden="false" customHeight="false" outlineLevel="0" collapsed="false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</row>
    <row r="126" customFormat="false" ht="12.8" hidden="false" customHeight="false" outlineLevel="0" collapsed="false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</row>
    <row r="127" customFormat="false" ht="12.8" hidden="false" customHeight="false" outlineLevel="0" collapsed="false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</row>
    <row r="128" customFormat="false" ht="12.8" hidden="false" customHeight="false" outlineLevel="0" collapsed="false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</row>
    <row r="129" customFormat="false" ht="12.8" hidden="false" customHeight="false" outlineLevel="0" collapsed="false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</row>
    <row r="130" customFormat="false" ht="12.8" hidden="false" customHeight="false" outlineLevel="0" collapsed="false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</row>
    <row r="131" customFormat="false" ht="12.8" hidden="false" customHeight="false" outlineLevel="0" collapsed="false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</row>
    <row r="132" customFormat="false" ht="12.8" hidden="false" customHeight="false" outlineLevel="0" collapsed="false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</row>
    <row r="133" customFormat="false" ht="12.8" hidden="false" customHeight="false" outlineLevel="0" collapsed="false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</row>
    <row r="134" customFormat="false" ht="12.8" hidden="false" customHeight="false" outlineLevel="0" collapsed="false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</row>
    <row r="135" customFormat="false" ht="12.8" hidden="false" customHeight="false" outlineLevel="0" collapsed="false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</row>
    <row r="136" customFormat="false" ht="12.8" hidden="false" customHeight="false" outlineLevel="0" collapsed="false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</row>
    <row r="137" customFormat="false" ht="12.8" hidden="false" customHeight="false" outlineLevel="0" collapsed="false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</row>
    <row r="138" customFormat="false" ht="12.8" hidden="false" customHeight="false" outlineLevel="0" collapsed="false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</row>
    <row r="139" customFormat="false" ht="12.8" hidden="false" customHeight="false" outlineLevel="0" collapsed="false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</row>
    <row r="140" customFormat="false" ht="12.8" hidden="false" customHeight="false" outlineLevel="0" collapsed="false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</row>
    <row r="141" customFormat="false" ht="12.8" hidden="false" customHeight="false" outlineLevel="0" collapsed="false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</row>
    <row r="142" customFormat="false" ht="12.8" hidden="false" customHeight="false" outlineLevel="0" collapsed="false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</row>
    <row r="143" customFormat="false" ht="12.8" hidden="false" customHeight="false" outlineLevel="0" collapsed="false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</row>
    <row r="144" customFormat="false" ht="12.8" hidden="false" customHeight="false" outlineLevel="0" collapsed="false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</row>
    <row r="145" customFormat="false" ht="12.8" hidden="false" customHeight="false" outlineLevel="0" collapsed="false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</row>
    <row r="146" customFormat="false" ht="12.8" hidden="false" customHeight="false" outlineLevel="0" collapsed="false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</row>
    <row r="147" customFormat="false" ht="12.8" hidden="false" customHeight="false" outlineLevel="0" collapsed="false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</row>
    <row r="148" customFormat="false" ht="12.8" hidden="false" customHeight="false" outlineLevel="0" collapsed="false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</row>
    <row r="149" customFormat="false" ht="12.8" hidden="false" customHeight="false" outlineLevel="0" collapsed="false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</row>
    <row r="150" customFormat="false" ht="12.8" hidden="false" customHeight="false" outlineLevel="0" collapsed="false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</row>
    <row r="151" customFormat="false" ht="12.8" hidden="false" customHeight="false" outlineLevel="0" collapsed="false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</row>
    <row r="152" customFormat="false" ht="12.8" hidden="false" customHeight="false" outlineLevel="0" collapsed="false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</row>
    <row r="153" customFormat="false" ht="12.8" hidden="false" customHeight="false" outlineLevel="0" collapsed="false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</row>
    <row r="154" customFormat="false" ht="12.8" hidden="false" customHeight="false" outlineLevel="0" collapsed="false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</row>
    <row r="155" customFormat="false" ht="12.8" hidden="false" customHeight="false" outlineLevel="0" collapsed="false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</row>
    <row r="156" customFormat="false" ht="12.8" hidden="false" customHeight="false" outlineLevel="0" collapsed="false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</row>
    <row r="157" customFormat="false" ht="12.8" hidden="false" customHeight="false" outlineLevel="0" collapsed="false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</row>
    <row r="158" customFormat="false" ht="12.8" hidden="false" customHeight="false" outlineLevel="0" collapsed="false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</row>
    <row r="159" customFormat="false" ht="12.8" hidden="false" customHeight="false" outlineLevel="0" collapsed="false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</row>
    <row r="160" customFormat="false" ht="12.8" hidden="false" customHeight="false" outlineLevel="0" collapsed="false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</row>
    <row r="161" customFormat="false" ht="12.8" hidden="false" customHeight="false" outlineLevel="0" collapsed="false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</row>
    <row r="162" customFormat="false" ht="12.8" hidden="false" customHeight="false" outlineLevel="0" collapsed="false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</row>
    <row r="163" customFormat="false" ht="12.8" hidden="false" customHeight="false" outlineLevel="0" collapsed="false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</row>
    <row r="164" customFormat="false" ht="12.8" hidden="false" customHeight="false" outlineLevel="0" collapsed="false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</row>
    <row r="165" customFormat="false" ht="12.8" hidden="false" customHeight="false" outlineLevel="0" collapsed="false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</row>
    <row r="166" customFormat="false" ht="12.8" hidden="false" customHeight="false" outlineLevel="0" collapsed="false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</row>
    <row r="167" customFormat="false" ht="12.8" hidden="false" customHeight="false" outlineLevel="0" collapsed="false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</row>
    <row r="168" customFormat="false" ht="12.8" hidden="false" customHeight="false" outlineLevel="0" collapsed="false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</row>
    <row r="169" customFormat="false" ht="12.8" hidden="false" customHeight="false" outlineLevel="0" collapsed="false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</row>
    <row r="170" customFormat="false" ht="12.8" hidden="false" customHeight="false" outlineLevel="0" collapsed="false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</row>
    <row r="171" customFormat="false" ht="12.8" hidden="false" customHeight="false" outlineLevel="0" collapsed="false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</row>
    <row r="172" customFormat="false" ht="12.8" hidden="false" customHeight="false" outlineLevel="0" collapsed="false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</row>
    <row r="173" customFormat="false" ht="12.8" hidden="false" customHeight="false" outlineLevel="0" collapsed="false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</row>
    <row r="174" customFormat="false" ht="12.8" hidden="false" customHeight="false" outlineLevel="0" collapsed="false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</row>
    <row r="175" customFormat="false" ht="12.8" hidden="false" customHeight="false" outlineLevel="0" collapsed="false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</row>
    <row r="176" customFormat="false" ht="12.8" hidden="false" customHeight="false" outlineLevel="0" collapsed="false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</row>
    <row r="177" customFormat="false" ht="12.8" hidden="false" customHeight="false" outlineLevel="0" collapsed="false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</row>
    <row r="178" customFormat="false" ht="12.8" hidden="false" customHeight="false" outlineLevel="0" collapsed="false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</row>
    <row r="179" customFormat="false" ht="12.8" hidden="false" customHeight="false" outlineLevel="0" collapsed="false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</row>
    <row r="180" customFormat="false" ht="12.8" hidden="false" customHeight="false" outlineLevel="0" collapsed="false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</row>
    <row r="181" customFormat="false" ht="12.8" hidden="false" customHeight="false" outlineLevel="0" collapsed="false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</row>
    <row r="182" customFormat="false" ht="12.8" hidden="false" customHeight="false" outlineLevel="0" collapsed="false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</row>
    <row r="183" customFormat="false" ht="12.8" hidden="false" customHeight="false" outlineLevel="0" collapsed="false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</row>
    <row r="184" customFormat="false" ht="12.8" hidden="false" customHeight="false" outlineLevel="0" collapsed="false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</row>
    <row r="185" customFormat="false" ht="12.8" hidden="false" customHeight="false" outlineLevel="0" collapsed="false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</row>
    <row r="186" customFormat="false" ht="12.8" hidden="false" customHeight="false" outlineLevel="0" collapsed="false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</row>
    <row r="187" customFormat="false" ht="12.8" hidden="false" customHeight="false" outlineLevel="0" collapsed="false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</row>
    <row r="188" customFormat="false" ht="12.8" hidden="false" customHeight="false" outlineLevel="0" collapsed="false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</row>
    <row r="189" customFormat="false" ht="12.8" hidden="false" customHeight="fals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</row>
    <row r="190" customFormat="false" ht="12.8" hidden="false" customHeight="false" outlineLevel="0" collapsed="false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</row>
    <row r="191" customFormat="false" ht="12.8" hidden="false" customHeight="false" outlineLevel="0" collapsed="false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</row>
    <row r="192" customFormat="false" ht="12.8" hidden="false" customHeight="false" outlineLevel="0" collapsed="false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</row>
    <row r="193" customFormat="false" ht="12.8" hidden="false" customHeight="false" outlineLevel="0" collapsed="false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</row>
    <row r="194" customFormat="false" ht="12.8" hidden="false" customHeight="false" outlineLevel="0" collapsed="false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</row>
    <row r="195" customFormat="false" ht="12.8" hidden="false" customHeight="false" outlineLevel="0" collapsed="false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</row>
    <row r="196" customFormat="false" ht="12.8" hidden="false" customHeight="false" outlineLevel="0" collapsed="false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</row>
    <row r="197" customFormat="false" ht="12.8" hidden="false" customHeight="false" outlineLevel="0" collapsed="false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</row>
    <row r="198" customFormat="false" ht="12.8" hidden="false" customHeight="false" outlineLevel="0" collapsed="false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</row>
    <row r="199" customFormat="false" ht="12.8" hidden="false" customHeight="false" outlineLevel="0" collapsed="false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</row>
  </sheetData>
  <mergeCells count="10">
    <mergeCell ref="AH12:AH13"/>
    <mergeCell ref="AH14:AH15"/>
    <mergeCell ref="AH16:AH17"/>
    <mergeCell ref="AH18:AH20"/>
    <mergeCell ref="AH21:AH23"/>
    <mergeCell ref="AH24:AH26"/>
    <mergeCell ref="AH28:AH29"/>
    <mergeCell ref="AH30:AH33"/>
    <mergeCell ref="AH34:AH36"/>
    <mergeCell ref="C72:D72"/>
  </mergeCells>
  <hyperlinks>
    <hyperlink ref="A5" r:id="rId1" display="Groovy Edges - Medium"/>
    <hyperlink ref="A6" r:id="rId2" display="Groovy Edges - Small"/>
    <hyperlink ref="A7" r:id="rId3" display="Groovy Slopers -  Big"/>
    <hyperlink ref="A8" r:id="rId4" display="Groovy Slopers - Medium"/>
    <hyperlink ref="A9" r:id="rId5" display="Goovy Bundle"/>
    <hyperlink ref="A11" r:id="rId6" display="Granite Big Sticks"/>
    <hyperlink ref="A12" r:id="rId7" display="Granite Edge"/>
    <hyperlink ref="A13" r:id="rId8" display="Granite Edge - L"/>
    <hyperlink ref="A14" r:id="rId9" display="Granite Feet - Micro"/>
    <hyperlink ref="A15" r:id="rId10" display="Granite Feet - Mini"/>
    <hyperlink ref="A16" r:id="rId11" display="Granite Incuts"/>
    <hyperlink ref="A17" r:id="rId12" display="Granite Oversize - M"/>
    <hyperlink ref="A18" r:id="rId13" display="Granite Pinch"/>
    <hyperlink ref="A19" r:id="rId14" display="Granite Plates"/>
    <hyperlink ref="A20" r:id="rId15" display="Granite Rocks"/>
    <hyperlink ref="A21" r:id="rId16" display="Granite Oversize - S"/>
    <hyperlink ref="A22" r:id="rId17" display="Granite Bundle"/>
    <hyperlink ref="A24" r:id="rId18" display="Half Dome - Arcturas"/>
    <hyperlink ref="A25" r:id="rId19" display="Half Dome - Artic Sea"/>
    <hyperlink ref="A26" r:id="rId20" display="Half Dome - Big Chill"/>
    <hyperlink ref="A27" r:id="rId21" display="Half Dome - Bushido"/>
    <hyperlink ref="A28" r:id="rId22" display="Half Dome - Feet"/>
    <hyperlink ref="A29" r:id="rId23" display="Half Dome - Jet Stream"/>
    <hyperlink ref="A30" r:id="rId24" display="Half Dome - Repo Man"/>
    <hyperlink ref="A31" r:id="rId25" display="Half Dome - Shadows"/>
    <hyperlink ref="A32" r:id="rId26" display="Half Dome - Zenith"/>
    <hyperlink ref="A33" r:id="rId27" display="Half Dome Bundle"/>
    <hyperlink ref="A35" r:id="rId28" display="Mare Rings - L"/>
    <hyperlink ref="A36" r:id="rId29" display="Mare Rings - M"/>
    <hyperlink ref="A37" r:id="rId30" display="Mare Rings - S"/>
    <hyperlink ref="A38" r:id="rId31" display="Mare Rings Bundle"/>
    <hyperlink ref="A40" r:id="rId32" display="Scandi Ergo Jugs - MEGA"/>
    <hyperlink ref="A41" r:id="rId33" display="Scandi Fat Pinches"/>
    <hyperlink ref="A42" r:id="rId34" display="Scandi Feet - Mini"/>
    <hyperlink ref="A43" r:id="rId35" display="Scandi Feet - Nano"/>
    <hyperlink ref="A44" r:id="rId36" display="Scandi Feet - Nano 2"/>
    <hyperlink ref="A45" r:id="rId37" display="Scandi Jugs - L"/>
    <hyperlink ref="A46" r:id="rId38" display="Scandi Jugs - M"/>
    <hyperlink ref="A47" r:id="rId39" display="Scandi Jugs - MEGA"/>
    <hyperlink ref="A48" r:id="rId40" display="Scandi Pinches - L"/>
    <hyperlink ref="A49" r:id="rId41" display="Scandi Pinches - M"/>
    <hyperlink ref="A50" r:id="rId42" display="Scandi Round Edges"/>
    <hyperlink ref="A51" r:id="rId43" display="Scandi Round"/>
    <hyperlink ref="A52" r:id="rId44" display="Scandi Two Hand Jugs"/>
    <hyperlink ref="A53" r:id="rId45" display="Scandinavia Bundle Easy"/>
    <hyperlink ref="A54" r:id="rId46" display="Scandinavia Bundle All"/>
    <hyperlink ref="A56" r:id="rId47" display="Space Blocks - Mega"/>
    <hyperlink ref="A57" r:id="rId48" display="Space Blocks - L"/>
    <hyperlink ref="A58" r:id="rId49" display="Space Blocks - XL"/>
    <hyperlink ref="A59" r:id="rId50" display="Space Edges"/>
    <hyperlink ref="A60" r:id="rId51" display="Space Feet - Nano"/>
    <hyperlink ref="A61" r:id="rId52" display="Space Flat Heads"/>
    <hyperlink ref="A62" r:id="rId53" display="Space Oversize - L"/>
    <hyperlink ref="A63" r:id="rId54" display="Space Long Edges"/>
    <hyperlink ref="A64" r:id="rId55" display="Space Oversize - M"/>
    <hyperlink ref="A65" r:id="rId56" display="Space Oversize - S"/>
    <hyperlink ref="A66" r:id="rId57" display="Space Short Edges"/>
    <hyperlink ref="A67" r:id="rId58" display="Space Bundle"/>
    <hyperlink ref="A69" r:id="rId59" display="Ice cubes"/>
    <hyperlink ref="A70" r:id="rId60" display="Three Way - Big"/>
    <hyperlink ref="A71" r:id="rId61" display="Valentine´s 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2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V23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59" activePane="bottomLeft" state="frozen"/>
      <selection pane="topLeft" activeCell="A1" activeCellId="0" sqref="A1"/>
      <selection pane="bottomLeft" activeCell="E77" activeCellId="0" sqref="E77"/>
    </sheetView>
  </sheetViews>
  <sheetFormatPr defaultColWidth="11.89453125" defaultRowHeight="12.8" zeroHeight="false" outlineLevelRow="0" outlineLevelCol="0"/>
  <cols>
    <col collapsed="false" customWidth="true" hidden="false" outlineLevel="0" max="1" min="1" style="406" width="29.07"/>
    <col collapsed="false" customWidth="true" hidden="false" outlineLevel="0" max="2" min="2" style="2" width="7.18"/>
    <col collapsed="false" customWidth="true" hidden="false" outlineLevel="0" max="4" min="3" style="1" width="7.16"/>
    <col collapsed="false" customWidth="true" hidden="false" outlineLevel="0" max="5" min="5" style="407" width="9.87"/>
    <col collapsed="false" customWidth="true" hidden="true" outlineLevel="0" max="6" min="6" style="1" width="10.78"/>
    <col collapsed="false" customWidth="true" hidden="true" outlineLevel="0" max="7" min="7" style="1" width="4.02"/>
    <col collapsed="false" customWidth="true" hidden="false" outlineLevel="0" max="8" min="8" style="1" width="4.02"/>
    <col collapsed="false" customWidth="true" hidden="true" outlineLevel="0" max="9" min="9" style="1" width="4.02"/>
    <col collapsed="false" customWidth="true" hidden="false" outlineLevel="0" max="10" min="10" style="1" width="4.02"/>
    <col collapsed="false" customWidth="true" hidden="true" outlineLevel="0" max="11" min="11" style="1" width="4.02"/>
    <col collapsed="false" customWidth="true" hidden="false" outlineLevel="0" max="12" min="12" style="1" width="4.02"/>
    <col collapsed="false" customWidth="true" hidden="true" outlineLevel="0" max="13" min="13" style="1" width="4.02"/>
    <col collapsed="false" customWidth="true" hidden="false" outlineLevel="0" max="17" min="14" style="1" width="4.02"/>
    <col collapsed="false" customWidth="true" hidden="true" outlineLevel="0" max="18" min="18" style="1" width="4.02"/>
    <col collapsed="false" customWidth="true" hidden="false" outlineLevel="0" max="23" min="19" style="1" width="4.02"/>
    <col collapsed="false" customWidth="true" hidden="false" outlineLevel="0" max="24" min="24" style="1" width="5.66"/>
    <col collapsed="false" customWidth="true" hidden="false" outlineLevel="0" max="25" min="25" style="1" width="6.22"/>
    <col collapsed="false" customWidth="true" hidden="false" outlineLevel="0" max="26" min="26" style="1" width="8.94"/>
    <col collapsed="false" customWidth="true" hidden="false" outlineLevel="0" max="27" min="27" style="1" width="11.71"/>
    <col collapsed="false" customWidth="true" hidden="false" outlineLevel="0" max="32" min="28" style="1" width="4.02"/>
    <col collapsed="false" customWidth="true" hidden="false" outlineLevel="0" max="34" min="33" style="1" width="5.12"/>
    <col collapsed="false" customWidth="true" hidden="false" outlineLevel="0" max="37" min="35" style="1" width="4.75"/>
    <col collapsed="false" customWidth="true" hidden="false" outlineLevel="0" max="38" min="38" style="1" width="4.94"/>
    <col collapsed="false" customWidth="false" hidden="false" outlineLevel="0" max="1024" min="39" style="1" width="11.89"/>
  </cols>
  <sheetData>
    <row r="1" customFormat="false" ht="16.25" hidden="false" customHeight="false" outlineLevel="0" collapsed="false">
      <c r="A1" s="408"/>
      <c r="B1" s="409"/>
      <c r="C1" s="195"/>
      <c r="D1" s="195"/>
      <c r="E1" s="410"/>
      <c r="F1" s="195"/>
      <c r="G1" s="411" t="n">
        <v>0.6</v>
      </c>
      <c r="H1" s="197"/>
      <c r="I1" s="198"/>
      <c r="J1" s="199"/>
      <c r="K1" s="200"/>
      <c r="L1" s="201"/>
      <c r="M1" s="202"/>
      <c r="N1" s="203"/>
      <c r="O1" s="200"/>
      <c r="P1" s="204"/>
      <c r="Q1" s="205"/>
      <c r="R1" s="197"/>
      <c r="S1" s="206"/>
      <c r="T1" s="56"/>
      <c r="U1" s="217"/>
      <c r="V1" s="412"/>
      <c r="W1" s="413"/>
      <c r="X1" s="207"/>
      <c r="Y1" s="207"/>
      <c r="Z1" s="207"/>
      <c r="AA1" s="207"/>
      <c r="AB1" s="208" t="s">
        <v>67</v>
      </c>
      <c r="AC1" s="209"/>
      <c r="AD1" s="209"/>
      <c r="AE1" s="209"/>
      <c r="AF1" s="209"/>
      <c r="AG1" s="209"/>
      <c r="AH1" s="210"/>
      <c r="AI1" s="210"/>
      <c r="AJ1" s="210"/>
      <c r="AK1" s="210"/>
      <c r="AL1" s="210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="434" customFormat="true" ht="58.5" hidden="false" customHeight="false" outlineLevel="0" collapsed="false">
      <c r="A2" s="414" t="s">
        <v>68</v>
      </c>
      <c r="B2" s="415" t="s">
        <v>144</v>
      </c>
      <c r="C2" s="415" t="s">
        <v>69</v>
      </c>
      <c r="D2" s="416" t="s">
        <v>20</v>
      </c>
      <c r="E2" s="417" t="s">
        <v>70</v>
      </c>
      <c r="F2" s="418" t="s">
        <v>145</v>
      </c>
      <c r="G2" s="419" t="s">
        <v>22</v>
      </c>
      <c r="H2" s="420" t="s">
        <v>23</v>
      </c>
      <c r="I2" s="421" t="s">
        <v>24</v>
      </c>
      <c r="J2" s="422" t="s">
        <v>25</v>
      </c>
      <c r="K2" s="423" t="s">
        <v>26</v>
      </c>
      <c r="L2" s="424" t="s">
        <v>27</v>
      </c>
      <c r="M2" s="425" t="s">
        <v>28</v>
      </c>
      <c r="N2" s="426" t="s">
        <v>29</v>
      </c>
      <c r="O2" s="423" t="s">
        <v>30</v>
      </c>
      <c r="P2" s="427" t="s">
        <v>31</v>
      </c>
      <c r="Q2" s="428" t="s">
        <v>32</v>
      </c>
      <c r="R2" s="420" t="s">
        <v>33</v>
      </c>
      <c r="S2" s="429" t="s">
        <v>34</v>
      </c>
      <c r="T2" s="423" t="s">
        <v>35</v>
      </c>
      <c r="U2" s="421" t="s">
        <v>36</v>
      </c>
      <c r="V2" s="430" t="s">
        <v>146</v>
      </c>
      <c r="W2" s="431" t="s">
        <v>38</v>
      </c>
      <c r="X2" s="415" t="s">
        <v>18</v>
      </c>
      <c r="Y2" s="415" t="s">
        <v>69</v>
      </c>
      <c r="Z2" s="416" t="s">
        <v>72</v>
      </c>
      <c r="AA2" s="416" t="s">
        <v>73</v>
      </c>
      <c r="AB2" s="432" t="n">
        <v>40</v>
      </c>
      <c r="AC2" s="432" t="n">
        <v>50</v>
      </c>
      <c r="AD2" s="432" t="n">
        <v>60</v>
      </c>
      <c r="AE2" s="432" t="n">
        <v>70</v>
      </c>
      <c r="AF2" s="432" t="n">
        <v>80</v>
      </c>
      <c r="AG2" s="432" t="n">
        <v>90</v>
      </c>
      <c r="AH2" s="432" t="n">
        <v>100</v>
      </c>
      <c r="AI2" s="432" t="n">
        <v>120</v>
      </c>
      <c r="AJ2" s="432" t="n">
        <v>140</v>
      </c>
      <c r="AK2" s="432" t="n">
        <v>160</v>
      </c>
      <c r="AL2" s="432" t="n">
        <v>233</v>
      </c>
      <c r="AM2" s="433"/>
      <c r="AN2" s="433"/>
      <c r="AO2" s="433"/>
      <c r="AP2" s="433"/>
      <c r="AQ2" s="433"/>
      <c r="AR2" s="433"/>
      <c r="AS2" s="433"/>
      <c r="AT2" s="433"/>
      <c r="AU2" s="433"/>
      <c r="AV2" s="433"/>
    </row>
    <row r="3" customFormat="false" ht="22.05" hidden="false" customHeight="false" outlineLevel="0" collapsed="false">
      <c r="A3" s="435" t="s">
        <v>147</v>
      </c>
      <c r="B3" s="436"/>
      <c r="C3" s="226"/>
      <c r="D3" s="227"/>
      <c r="E3" s="437"/>
      <c r="F3" s="228"/>
      <c r="G3" s="229"/>
      <c r="H3" s="229"/>
      <c r="I3" s="229"/>
      <c r="J3" s="230"/>
      <c r="K3" s="230"/>
      <c r="L3" s="230"/>
      <c r="M3" s="230"/>
      <c r="N3" s="230"/>
      <c r="O3" s="230"/>
      <c r="P3" s="230"/>
      <c r="Q3" s="230"/>
      <c r="R3" s="229"/>
      <c r="S3" s="230"/>
      <c r="T3" s="230"/>
      <c r="U3" s="230"/>
      <c r="V3" s="230"/>
      <c r="W3" s="438"/>
      <c r="X3" s="231"/>
      <c r="Y3" s="231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customFormat="false" ht="15" hidden="false" customHeight="false" outlineLevel="0" collapsed="false">
      <c r="A4" s="439" t="s">
        <v>148</v>
      </c>
      <c r="B4" s="234"/>
      <c r="C4" s="234"/>
      <c r="D4" s="235"/>
      <c r="E4" s="440"/>
      <c r="F4" s="237"/>
      <c r="G4" s="237"/>
      <c r="H4" s="237"/>
      <c r="I4" s="237"/>
      <c r="J4" s="237"/>
      <c r="K4" s="237"/>
      <c r="L4" s="237"/>
      <c r="M4" s="238"/>
      <c r="N4" s="239"/>
      <c r="O4" s="239"/>
      <c r="P4" s="239"/>
      <c r="Q4" s="239"/>
      <c r="R4" s="237"/>
      <c r="S4" s="300"/>
      <c r="T4" s="300"/>
      <c r="U4" s="300"/>
      <c r="V4" s="300"/>
      <c r="W4" s="441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442"/>
      <c r="AJ4" s="442"/>
      <c r="AK4" s="442"/>
      <c r="AL4" s="442"/>
      <c r="AM4" s="8"/>
      <c r="AN4" s="8"/>
      <c r="AO4" s="8"/>
      <c r="AP4" s="8"/>
      <c r="AQ4" s="8"/>
      <c r="AR4" s="8"/>
      <c r="AS4" s="8"/>
    </row>
    <row r="5" customFormat="false" ht="12.8" hidden="false" customHeight="false" outlineLevel="0" collapsed="false">
      <c r="A5" s="443" t="s">
        <v>149</v>
      </c>
      <c r="B5" s="265" t="n">
        <v>10004</v>
      </c>
      <c r="C5" s="265" t="n">
        <v>6</v>
      </c>
      <c r="D5" s="327" t="n">
        <v>7.7</v>
      </c>
      <c r="E5" s="444" t="n">
        <v>469</v>
      </c>
      <c r="F5" s="445"/>
      <c r="G5" s="446"/>
      <c r="H5" s="268"/>
      <c r="I5" s="269"/>
      <c r="J5" s="447"/>
      <c r="K5" s="271"/>
      <c r="L5" s="272"/>
      <c r="M5" s="273"/>
      <c r="N5" s="274"/>
      <c r="O5" s="271"/>
      <c r="P5" s="275"/>
      <c r="Q5" s="276"/>
      <c r="R5" s="268"/>
      <c r="S5" s="277"/>
      <c r="T5" s="271"/>
      <c r="U5" s="269"/>
      <c r="V5" s="448"/>
      <c r="W5" s="449"/>
      <c r="X5" s="258" t="n">
        <f aca="false">SUM(G5:W5)</f>
        <v>0</v>
      </c>
      <c r="Y5" s="245" t="n">
        <f aca="false">X5*C5</f>
        <v>0</v>
      </c>
      <c r="Z5" s="259" t="n">
        <f aca="false">D5*X5</f>
        <v>0</v>
      </c>
      <c r="AA5" s="260" t="n">
        <f aca="false">X5*E5</f>
        <v>0</v>
      </c>
      <c r="AB5" s="450"/>
      <c r="AC5" s="451"/>
      <c r="AD5" s="450"/>
      <c r="AE5" s="451"/>
      <c r="AF5" s="450"/>
      <c r="AG5" s="451"/>
      <c r="AH5" s="450" t="n">
        <v>1</v>
      </c>
      <c r="AI5" s="451" t="n">
        <v>5</v>
      </c>
      <c r="AJ5" s="450"/>
      <c r="AK5" s="451"/>
      <c r="AL5" s="450"/>
      <c r="AM5" s="8"/>
      <c r="AN5" s="8"/>
      <c r="AO5" s="8"/>
      <c r="AP5" s="8"/>
      <c r="AQ5" s="8"/>
      <c r="AR5" s="8"/>
      <c r="AS5" s="8"/>
    </row>
    <row r="6" customFormat="false" ht="12.8" hidden="false" customHeight="false" outlineLevel="0" collapsed="false">
      <c r="A6" s="406" t="s">
        <v>150</v>
      </c>
      <c r="B6" s="245" t="n">
        <v>9669</v>
      </c>
      <c r="C6" s="245" t="n">
        <v>20</v>
      </c>
      <c r="D6" s="263" t="n">
        <v>8.55</v>
      </c>
      <c r="E6" s="452" t="n">
        <v>445</v>
      </c>
      <c r="F6" s="247"/>
      <c r="G6" s="248"/>
      <c r="H6" s="268"/>
      <c r="I6" s="269"/>
      <c r="J6" s="447"/>
      <c r="K6" s="271"/>
      <c r="L6" s="272"/>
      <c r="M6" s="273"/>
      <c r="N6" s="274"/>
      <c r="O6" s="271"/>
      <c r="P6" s="275"/>
      <c r="Q6" s="276"/>
      <c r="R6" s="268"/>
      <c r="S6" s="257"/>
      <c r="T6" s="251"/>
      <c r="U6" s="249"/>
      <c r="V6" s="453"/>
      <c r="W6" s="454"/>
      <c r="X6" s="258" t="n">
        <f aca="false">SUM(G6:W6)</f>
        <v>0</v>
      </c>
      <c r="Y6" s="245" t="n">
        <f aca="false">X6*C6</f>
        <v>0</v>
      </c>
      <c r="Z6" s="259" t="n">
        <f aca="false">D6*X6</f>
        <v>0</v>
      </c>
      <c r="AA6" s="260" t="n">
        <f aca="false">X6*E6</f>
        <v>0</v>
      </c>
      <c r="AB6" s="261"/>
      <c r="AC6" s="262"/>
      <c r="AD6" s="261" t="n">
        <v>2</v>
      </c>
      <c r="AE6" s="262" t="n">
        <v>11</v>
      </c>
      <c r="AF6" s="261" t="n">
        <v>7</v>
      </c>
      <c r="AG6" s="262"/>
      <c r="AH6" s="261"/>
      <c r="AI6" s="262"/>
      <c r="AJ6" s="261"/>
      <c r="AK6" s="262"/>
      <c r="AL6" s="261"/>
      <c r="AM6" s="8"/>
      <c r="AN6" s="8"/>
      <c r="AO6" s="8"/>
      <c r="AP6" s="8"/>
      <c r="AQ6" s="8"/>
      <c r="AR6" s="8"/>
      <c r="AS6" s="8"/>
    </row>
    <row r="7" customFormat="false" ht="12.8" hidden="false" customHeight="false" outlineLevel="0" collapsed="false">
      <c r="A7" s="406" t="s">
        <v>151</v>
      </c>
      <c r="B7" s="245" t="n">
        <v>9340</v>
      </c>
      <c r="C7" s="245" t="n">
        <v>10</v>
      </c>
      <c r="D7" s="263" t="n">
        <v>0.55</v>
      </c>
      <c r="E7" s="452" t="n">
        <v>59</v>
      </c>
      <c r="F7" s="247"/>
      <c r="G7" s="248"/>
      <c r="H7" s="268"/>
      <c r="I7" s="269"/>
      <c r="J7" s="447"/>
      <c r="K7" s="271"/>
      <c r="L7" s="272"/>
      <c r="M7" s="273"/>
      <c r="N7" s="274"/>
      <c r="O7" s="271"/>
      <c r="P7" s="275"/>
      <c r="Q7" s="276"/>
      <c r="R7" s="268"/>
      <c r="S7" s="257"/>
      <c r="T7" s="251"/>
      <c r="U7" s="249"/>
      <c r="V7" s="453"/>
      <c r="W7" s="454"/>
      <c r="X7" s="258" t="n">
        <f aca="false">SUM(G7:W7)</f>
        <v>0</v>
      </c>
      <c r="Y7" s="245" t="n">
        <f aca="false">X7*C7</f>
        <v>0</v>
      </c>
      <c r="Z7" s="259" t="n">
        <f aca="false">D7*X7</f>
        <v>0</v>
      </c>
      <c r="AA7" s="260" t="n">
        <f aca="false">X7*E7</f>
        <v>0</v>
      </c>
      <c r="AB7" s="261" t="n">
        <v>10</v>
      </c>
      <c r="AC7" s="262"/>
      <c r="AD7" s="261"/>
      <c r="AE7" s="262"/>
      <c r="AF7" s="261"/>
      <c r="AG7" s="262"/>
      <c r="AH7" s="261"/>
      <c r="AI7" s="262"/>
      <c r="AJ7" s="261"/>
      <c r="AK7" s="262"/>
      <c r="AL7" s="261"/>
      <c r="AM7" s="8"/>
      <c r="AN7" s="8"/>
      <c r="AO7" s="8"/>
      <c r="AP7" s="8"/>
      <c r="AQ7" s="8"/>
      <c r="AR7" s="8"/>
      <c r="AS7" s="8"/>
    </row>
    <row r="8" customFormat="false" ht="12.8" hidden="false" customHeight="false" outlineLevel="0" collapsed="false">
      <c r="A8" s="406" t="s">
        <v>152</v>
      </c>
      <c r="B8" s="245" t="n">
        <v>9584</v>
      </c>
      <c r="C8" s="245" t="n">
        <v>15</v>
      </c>
      <c r="D8" s="263" t="n">
        <v>12.3</v>
      </c>
      <c r="E8" s="452" t="n">
        <v>595</v>
      </c>
      <c r="F8" s="247"/>
      <c r="G8" s="248"/>
      <c r="H8" s="268"/>
      <c r="I8" s="269"/>
      <c r="J8" s="447"/>
      <c r="K8" s="271"/>
      <c r="L8" s="272"/>
      <c r="M8" s="273"/>
      <c r="N8" s="274"/>
      <c r="O8" s="271"/>
      <c r="P8" s="275"/>
      <c r="Q8" s="276"/>
      <c r="R8" s="268"/>
      <c r="S8" s="257"/>
      <c r="T8" s="251"/>
      <c r="U8" s="249"/>
      <c r="V8" s="453"/>
      <c r="W8" s="454"/>
      <c r="X8" s="258" t="n">
        <f aca="false">SUM(G8:W8)</f>
        <v>0</v>
      </c>
      <c r="Y8" s="245" t="n">
        <f aca="false">X8*C8</f>
        <v>0</v>
      </c>
      <c r="Z8" s="259" t="n">
        <f aca="false">D8*X8</f>
        <v>0</v>
      </c>
      <c r="AA8" s="260" t="n">
        <f aca="false">X8*E8</f>
        <v>0</v>
      </c>
      <c r="AB8" s="261"/>
      <c r="AC8" s="262"/>
      <c r="AD8" s="261" t="n">
        <v>1</v>
      </c>
      <c r="AE8" s="262" t="n">
        <v>2</v>
      </c>
      <c r="AF8" s="261" t="n">
        <v>8</v>
      </c>
      <c r="AG8" s="262" t="n">
        <v>3</v>
      </c>
      <c r="AH8" s="261" t="n">
        <v>1</v>
      </c>
      <c r="AI8" s="262"/>
      <c r="AJ8" s="261"/>
      <c r="AK8" s="262"/>
      <c r="AL8" s="261"/>
      <c r="AM8" s="8"/>
      <c r="AN8" s="8"/>
      <c r="AO8" s="8"/>
      <c r="AP8" s="8"/>
      <c r="AQ8" s="8"/>
      <c r="AR8" s="8"/>
      <c r="AS8" s="8"/>
    </row>
    <row r="9" customFormat="false" ht="12.8" hidden="false" customHeight="false" outlineLevel="0" collapsed="false">
      <c r="A9" s="406" t="s">
        <v>153</v>
      </c>
      <c r="B9" s="245" t="n">
        <v>9583</v>
      </c>
      <c r="C9" s="245" t="n">
        <v>15</v>
      </c>
      <c r="D9" s="263" t="n">
        <v>2.9</v>
      </c>
      <c r="E9" s="452" t="n">
        <v>175</v>
      </c>
      <c r="F9" s="247"/>
      <c r="G9" s="248"/>
      <c r="H9" s="268"/>
      <c r="I9" s="269"/>
      <c r="J9" s="447"/>
      <c r="K9" s="271"/>
      <c r="L9" s="272"/>
      <c r="M9" s="273"/>
      <c r="N9" s="274"/>
      <c r="O9" s="271"/>
      <c r="P9" s="275"/>
      <c r="Q9" s="276"/>
      <c r="R9" s="268"/>
      <c r="S9" s="257"/>
      <c r="T9" s="251"/>
      <c r="U9" s="249"/>
      <c r="V9" s="453"/>
      <c r="W9" s="454"/>
      <c r="X9" s="258" t="n">
        <f aca="false">SUM(G9:W9)</f>
        <v>0</v>
      </c>
      <c r="Y9" s="245" t="n">
        <f aca="false">X9*C9</f>
        <v>0</v>
      </c>
      <c r="Z9" s="259" t="n">
        <f aca="false">D9*X9</f>
        <v>0</v>
      </c>
      <c r="AA9" s="260" t="n">
        <f aca="false">X9*E9</f>
        <v>0</v>
      </c>
      <c r="AB9" s="261"/>
      <c r="AC9" s="262" t="n">
        <v>3</v>
      </c>
      <c r="AD9" s="261" t="n">
        <v>8</v>
      </c>
      <c r="AE9" s="262" t="n">
        <v>3</v>
      </c>
      <c r="AF9" s="261" t="n">
        <v>1</v>
      </c>
      <c r="AG9" s="262"/>
      <c r="AH9" s="261"/>
      <c r="AI9" s="262"/>
      <c r="AJ9" s="261"/>
      <c r="AK9" s="262"/>
      <c r="AL9" s="261"/>
      <c r="AM9" s="8"/>
      <c r="AN9" s="8"/>
      <c r="AO9" s="8"/>
      <c r="AP9" s="8"/>
      <c r="AQ9" s="8"/>
      <c r="AR9" s="8"/>
      <c r="AS9" s="8"/>
    </row>
    <row r="10" customFormat="false" ht="12.8" hidden="false" customHeight="false" outlineLevel="0" collapsed="false">
      <c r="A10" s="406" t="s">
        <v>154</v>
      </c>
      <c r="B10" s="245" t="n">
        <v>9983</v>
      </c>
      <c r="C10" s="245" t="n">
        <v>8</v>
      </c>
      <c r="D10" s="263" t="n">
        <v>7</v>
      </c>
      <c r="E10" s="452" t="n">
        <v>459</v>
      </c>
      <c r="F10" s="445"/>
      <c r="G10" s="446"/>
      <c r="H10" s="248"/>
      <c r="I10" s="249"/>
      <c r="J10" s="455"/>
      <c r="K10" s="251"/>
      <c r="L10" s="252"/>
      <c r="M10" s="253"/>
      <c r="N10" s="254"/>
      <c r="O10" s="251"/>
      <c r="P10" s="255"/>
      <c r="Q10" s="256"/>
      <c r="R10" s="248"/>
      <c r="S10" s="257"/>
      <c r="T10" s="251"/>
      <c r="U10" s="249"/>
      <c r="V10" s="453"/>
      <c r="W10" s="454"/>
      <c r="X10" s="258" t="n">
        <f aca="false">SUM(G10:W10)</f>
        <v>0</v>
      </c>
      <c r="Y10" s="245" t="n">
        <f aca="false">X10*C10</f>
        <v>0</v>
      </c>
      <c r="Z10" s="259" t="n">
        <f aca="false">D10*X10</f>
        <v>0</v>
      </c>
      <c r="AA10" s="260" t="n">
        <f aca="false">X10*E10</f>
        <v>0</v>
      </c>
      <c r="AB10" s="261"/>
      <c r="AC10" s="262"/>
      <c r="AD10" s="261"/>
      <c r="AE10" s="262"/>
      <c r="AF10" s="261"/>
      <c r="AG10" s="262" t="n">
        <v>4</v>
      </c>
      <c r="AH10" s="261" t="n">
        <v>2</v>
      </c>
      <c r="AI10" s="262" t="n">
        <v>2</v>
      </c>
      <c r="AJ10" s="261"/>
      <c r="AK10" s="262"/>
      <c r="AL10" s="261"/>
      <c r="AM10" s="8"/>
      <c r="AN10" s="8"/>
      <c r="AO10" s="8"/>
      <c r="AP10" s="8"/>
      <c r="AQ10" s="8"/>
      <c r="AR10" s="8"/>
      <c r="AS10" s="8"/>
    </row>
    <row r="11" customFormat="false" ht="12.8" hidden="false" customHeight="false" outlineLevel="0" collapsed="false">
      <c r="A11" s="456" t="s">
        <v>155</v>
      </c>
      <c r="B11" s="457" t="n">
        <v>100001</v>
      </c>
      <c r="C11" s="457" t="n">
        <f aca="false">SUM(C5:C10)</f>
        <v>74</v>
      </c>
      <c r="D11" s="458" t="n">
        <f aca="false">SUM(D5:D10)</f>
        <v>39</v>
      </c>
      <c r="E11" s="459" t="n">
        <v>2202</v>
      </c>
      <c r="F11" s="460" t="n">
        <f aca="false">E11*$G$1</f>
        <v>1321.2</v>
      </c>
      <c r="G11" s="247"/>
      <c r="H11" s="268"/>
      <c r="I11" s="269"/>
      <c r="J11" s="447"/>
      <c r="K11" s="271"/>
      <c r="L11" s="272"/>
      <c r="M11" s="273"/>
      <c r="N11" s="274"/>
      <c r="O11" s="271"/>
      <c r="P11" s="275"/>
      <c r="Q11" s="276"/>
      <c r="R11" s="268"/>
      <c r="S11" s="277"/>
      <c r="T11" s="271"/>
      <c r="U11" s="269"/>
      <c r="V11" s="448"/>
      <c r="W11" s="449"/>
      <c r="X11" s="258" t="n">
        <f aca="false">SUM(G11:W11)</f>
        <v>0</v>
      </c>
      <c r="Y11" s="245" t="n">
        <f aca="false">X11*C11</f>
        <v>0</v>
      </c>
      <c r="Z11" s="259" t="n">
        <f aca="false">D11*X11</f>
        <v>0</v>
      </c>
      <c r="AA11" s="260" t="n">
        <f aca="false">X11*E11</f>
        <v>0</v>
      </c>
      <c r="AB11" s="261" t="n">
        <f aca="false">SUM(AB5:AB10)</f>
        <v>10</v>
      </c>
      <c r="AC11" s="262" t="n">
        <f aca="false">SUM(AC5:AC10)</f>
        <v>3</v>
      </c>
      <c r="AD11" s="261" t="n">
        <f aca="false">SUM(AD5:AD10)</f>
        <v>11</v>
      </c>
      <c r="AE11" s="262" t="n">
        <f aca="false">SUM(AE5:AE10)</f>
        <v>16</v>
      </c>
      <c r="AF11" s="261" t="n">
        <f aca="false">SUM(AF5:AF10)</f>
        <v>16</v>
      </c>
      <c r="AG11" s="262" t="n">
        <f aca="false">SUM(AG5:AG10)</f>
        <v>7</v>
      </c>
      <c r="AH11" s="261" t="n">
        <f aca="false">SUM(AH5:AH10)</f>
        <v>4</v>
      </c>
      <c r="AI11" s="262" t="n">
        <f aca="false">SUM(AI5:AI10)</f>
        <v>7</v>
      </c>
      <c r="AJ11" s="261" t="n">
        <f aca="false">SUM(AJ5:AJ10)</f>
        <v>0</v>
      </c>
      <c r="AK11" s="262" t="n">
        <f aca="false">SUM(AK5:AK10)</f>
        <v>0</v>
      </c>
      <c r="AL11" s="261" t="n">
        <f aca="false">SUM(AL5:AL10)</f>
        <v>0</v>
      </c>
      <c r="AM11" s="124"/>
      <c r="AN11" s="124"/>
      <c r="AO11" s="124"/>
      <c r="AP11" s="124"/>
      <c r="AQ11" s="124"/>
      <c r="AR11" s="124"/>
      <c r="AS11" s="124"/>
      <c r="AT11" s="8"/>
      <c r="AU11" s="8"/>
      <c r="AV11" s="8"/>
    </row>
    <row r="12" customFormat="false" ht="15" hidden="false" customHeight="false" outlineLevel="0" collapsed="false">
      <c r="A12" s="439" t="s">
        <v>156</v>
      </c>
      <c r="B12" s="461"/>
      <c r="C12" s="236"/>
      <c r="D12" s="236"/>
      <c r="E12" s="440"/>
      <c r="F12" s="301"/>
      <c r="G12" s="302"/>
      <c r="H12" s="302"/>
      <c r="I12" s="302"/>
      <c r="J12" s="302"/>
      <c r="K12" s="302"/>
      <c r="L12" s="302"/>
      <c r="M12" s="302"/>
      <c r="N12" s="303"/>
      <c r="O12" s="302"/>
      <c r="P12" s="302"/>
      <c r="Q12" s="302"/>
      <c r="R12" s="302"/>
      <c r="S12" s="302"/>
      <c r="T12" s="302"/>
      <c r="U12" s="302"/>
      <c r="V12" s="350"/>
      <c r="W12" s="462"/>
      <c r="X12" s="240" t="s">
        <v>59</v>
      </c>
      <c r="Y12" s="235"/>
      <c r="Z12" s="241"/>
      <c r="AA12" s="242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124"/>
      <c r="AN12" s="124"/>
      <c r="AO12" s="124"/>
      <c r="AP12" s="124"/>
      <c r="AQ12" s="124"/>
      <c r="AR12" s="124"/>
      <c r="AS12" s="124"/>
      <c r="AT12" s="8"/>
      <c r="AU12" s="8"/>
      <c r="AV12" s="8"/>
    </row>
    <row r="13" customFormat="false" ht="12.8" hidden="false" customHeight="false" outlineLevel="0" collapsed="false">
      <c r="A13" s="406" t="s">
        <v>157</v>
      </c>
      <c r="B13" s="463" t="n">
        <v>9467</v>
      </c>
      <c r="C13" s="463" t="n">
        <v>1</v>
      </c>
      <c r="D13" s="463" t="n">
        <v>2.13</v>
      </c>
      <c r="E13" s="452" t="n">
        <v>129</v>
      </c>
      <c r="F13" s="460" t="n">
        <f aca="false">E13*$G$1</f>
        <v>77.4</v>
      </c>
      <c r="G13" s="247"/>
      <c r="H13" s="268"/>
      <c r="I13" s="269"/>
      <c r="J13" s="447"/>
      <c r="K13" s="271"/>
      <c r="L13" s="272"/>
      <c r="M13" s="273"/>
      <c r="N13" s="274"/>
      <c r="O13" s="271"/>
      <c r="P13" s="275"/>
      <c r="Q13" s="276"/>
      <c r="R13" s="268"/>
      <c r="S13" s="257"/>
      <c r="T13" s="251"/>
      <c r="U13" s="249"/>
      <c r="V13" s="453"/>
      <c r="W13" s="454"/>
      <c r="X13" s="258" t="n">
        <f aca="false">SUM(G13:W13)</f>
        <v>0</v>
      </c>
      <c r="Y13" s="245" t="n">
        <f aca="false">X13*C13</f>
        <v>0</v>
      </c>
      <c r="Z13" s="259" t="n">
        <f aca="false">D13*X13</f>
        <v>0</v>
      </c>
      <c r="AA13" s="260" t="n">
        <f aca="false">X13*E13</f>
        <v>0</v>
      </c>
      <c r="AB13" s="261"/>
      <c r="AC13" s="262"/>
      <c r="AD13" s="261"/>
      <c r="AE13" s="262"/>
      <c r="AF13" s="261"/>
      <c r="AG13" s="262"/>
      <c r="AH13" s="261"/>
      <c r="AI13" s="262"/>
      <c r="AJ13" s="261"/>
      <c r="AK13" s="262" t="n">
        <v>1</v>
      </c>
      <c r="AL13" s="261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customFormat="false" ht="12.8" hidden="false" customHeight="false" outlineLevel="0" collapsed="false">
      <c r="A14" s="406" t="s">
        <v>158</v>
      </c>
      <c r="B14" s="463" t="n">
        <v>9468</v>
      </c>
      <c r="C14" s="463" t="n">
        <v>1</v>
      </c>
      <c r="D14" s="463" t="n">
        <v>1.55</v>
      </c>
      <c r="E14" s="452" t="n">
        <v>98</v>
      </c>
      <c r="F14" s="460" t="n">
        <f aca="false">E14*$G$1</f>
        <v>58.8</v>
      </c>
      <c r="G14" s="247"/>
      <c r="H14" s="268"/>
      <c r="I14" s="269"/>
      <c r="J14" s="447"/>
      <c r="K14" s="271"/>
      <c r="L14" s="272"/>
      <c r="M14" s="273"/>
      <c r="N14" s="274"/>
      <c r="O14" s="271"/>
      <c r="P14" s="275"/>
      <c r="Q14" s="276"/>
      <c r="R14" s="268"/>
      <c r="S14" s="257"/>
      <c r="T14" s="251"/>
      <c r="U14" s="249"/>
      <c r="V14" s="453"/>
      <c r="W14" s="454"/>
      <c r="X14" s="258" t="n">
        <f aca="false">SUM(G14:W14)</f>
        <v>0</v>
      </c>
      <c r="Y14" s="245" t="n">
        <f aca="false">X14*C14</f>
        <v>0</v>
      </c>
      <c r="Z14" s="259" t="n">
        <f aca="false">D14*X14</f>
        <v>0</v>
      </c>
      <c r="AA14" s="260" t="n">
        <f aca="false">X14*E14</f>
        <v>0</v>
      </c>
      <c r="AB14" s="261"/>
      <c r="AC14" s="262"/>
      <c r="AD14" s="261"/>
      <c r="AE14" s="262"/>
      <c r="AF14" s="261"/>
      <c r="AG14" s="262"/>
      <c r="AH14" s="261"/>
      <c r="AI14" s="262" t="n">
        <v>1</v>
      </c>
      <c r="AJ14" s="261"/>
      <c r="AK14" s="262"/>
      <c r="AL14" s="261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customFormat="false" ht="12.8" hidden="false" customHeight="false" outlineLevel="0" collapsed="false">
      <c r="A15" s="406" t="s">
        <v>159</v>
      </c>
      <c r="B15" s="463" t="n">
        <v>9608</v>
      </c>
      <c r="C15" s="463" t="n">
        <v>2</v>
      </c>
      <c r="D15" s="463" t="n">
        <v>2.2</v>
      </c>
      <c r="E15" s="452" t="n">
        <v>143</v>
      </c>
      <c r="F15" s="460" t="n">
        <f aca="false">E15*$G$1</f>
        <v>85.8</v>
      </c>
      <c r="G15" s="247"/>
      <c r="H15" s="268"/>
      <c r="I15" s="269"/>
      <c r="J15" s="447"/>
      <c r="K15" s="271"/>
      <c r="L15" s="272"/>
      <c r="M15" s="273"/>
      <c r="N15" s="274"/>
      <c r="O15" s="271"/>
      <c r="P15" s="275"/>
      <c r="Q15" s="276"/>
      <c r="R15" s="268"/>
      <c r="S15" s="257"/>
      <c r="T15" s="251"/>
      <c r="U15" s="249"/>
      <c r="V15" s="453"/>
      <c r="W15" s="454"/>
      <c r="X15" s="258" t="n">
        <f aca="false">SUM(G15:W15)</f>
        <v>0</v>
      </c>
      <c r="Y15" s="245" t="n">
        <f aca="false">X15*C15</f>
        <v>0</v>
      </c>
      <c r="Z15" s="259" t="n">
        <f aca="false">D15*X15</f>
        <v>0</v>
      </c>
      <c r="AA15" s="260" t="n">
        <f aca="false">X15*E15</f>
        <v>0</v>
      </c>
      <c r="AB15" s="261"/>
      <c r="AC15" s="262"/>
      <c r="AD15" s="261"/>
      <c r="AE15" s="262"/>
      <c r="AF15" s="261"/>
      <c r="AG15" s="262" t="n">
        <v>1</v>
      </c>
      <c r="AH15" s="261" t="n">
        <v>1</v>
      </c>
      <c r="AI15" s="262"/>
      <c r="AJ15" s="261"/>
      <c r="AK15" s="262"/>
      <c r="AL15" s="261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customFormat="false" ht="12.8" hidden="false" customHeight="false" outlineLevel="0" collapsed="false">
      <c r="A16" s="406" t="s">
        <v>160</v>
      </c>
      <c r="B16" s="463" t="n">
        <v>9466</v>
      </c>
      <c r="C16" s="463" t="n">
        <v>3</v>
      </c>
      <c r="D16" s="463" t="n">
        <v>3.03</v>
      </c>
      <c r="E16" s="452" t="n">
        <v>199</v>
      </c>
      <c r="F16" s="460" t="n">
        <f aca="false">E16*$G$1</f>
        <v>119.4</v>
      </c>
      <c r="G16" s="247"/>
      <c r="H16" s="268"/>
      <c r="I16" s="269"/>
      <c r="J16" s="447"/>
      <c r="K16" s="271"/>
      <c r="L16" s="272"/>
      <c r="M16" s="273"/>
      <c r="N16" s="274"/>
      <c r="O16" s="271"/>
      <c r="P16" s="275"/>
      <c r="Q16" s="276"/>
      <c r="R16" s="268"/>
      <c r="S16" s="257"/>
      <c r="T16" s="251"/>
      <c r="U16" s="249"/>
      <c r="V16" s="453"/>
      <c r="W16" s="454"/>
      <c r="X16" s="258" t="n">
        <f aca="false">SUM(G16:W16)</f>
        <v>0</v>
      </c>
      <c r="Y16" s="245" t="n">
        <f aca="false">X16*C16</f>
        <v>0</v>
      </c>
      <c r="Z16" s="259" t="n">
        <f aca="false">D16*X16</f>
        <v>0</v>
      </c>
      <c r="AA16" s="260" t="n">
        <f aca="false">X16*E16</f>
        <v>0</v>
      </c>
      <c r="AB16" s="261"/>
      <c r="AC16" s="262"/>
      <c r="AD16" s="261"/>
      <c r="AE16" s="262"/>
      <c r="AF16" s="261"/>
      <c r="AG16" s="262" t="n">
        <v>1</v>
      </c>
      <c r="AH16" s="261" t="n">
        <v>1</v>
      </c>
      <c r="AI16" s="262" t="n">
        <v>1</v>
      </c>
      <c r="AJ16" s="261"/>
      <c r="AK16" s="262"/>
      <c r="AL16" s="261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customFormat="false" ht="12.8" hidden="false" customHeight="false" outlineLevel="0" collapsed="false">
      <c r="A17" s="406" t="s">
        <v>161</v>
      </c>
      <c r="B17" s="463" t="n">
        <v>9469</v>
      </c>
      <c r="C17" s="463" t="n">
        <v>4</v>
      </c>
      <c r="D17" s="463" t="n">
        <v>3.22</v>
      </c>
      <c r="E17" s="452" t="n">
        <v>222</v>
      </c>
      <c r="F17" s="460" t="n">
        <f aca="false">E17*$G$1</f>
        <v>133.2</v>
      </c>
      <c r="G17" s="247"/>
      <c r="H17" s="268"/>
      <c r="I17" s="269"/>
      <c r="J17" s="447"/>
      <c r="K17" s="271"/>
      <c r="L17" s="272"/>
      <c r="M17" s="273"/>
      <c r="N17" s="274"/>
      <c r="O17" s="271"/>
      <c r="P17" s="275"/>
      <c r="Q17" s="276"/>
      <c r="R17" s="268"/>
      <c r="S17" s="257"/>
      <c r="T17" s="251"/>
      <c r="U17" s="249"/>
      <c r="V17" s="453"/>
      <c r="W17" s="454"/>
      <c r="X17" s="258" t="n">
        <f aca="false">SUM(G17:W17)</f>
        <v>0</v>
      </c>
      <c r="Y17" s="245" t="n">
        <f aca="false">X17*C17</f>
        <v>0</v>
      </c>
      <c r="Z17" s="259" t="n">
        <f aca="false">D17*X17</f>
        <v>0</v>
      </c>
      <c r="AA17" s="260" t="n">
        <f aca="false">X17*E17</f>
        <v>0</v>
      </c>
      <c r="AB17" s="261"/>
      <c r="AC17" s="262"/>
      <c r="AD17" s="261"/>
      <c r="AE17" s="262" t="n">
        <v>2</v>
      </c>
      <c r="AF17" s="261"/>
      <c r="AG17" s="262" t="n">
        <v>2</v>
      </c>
      <c r="AH17" s="261"/>
      <c r="AI17" s="262"/>
      <c r="AJ17" s="261"/>
      <c r="AK17" s="262"/>
      <c r="AL17" s="261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customFormat="false" ht="12.8" hidden="false" customHeight="false" outlineLevel="0" collapsed="false">
      <c r="A18" s="406" t="s">
        <v>162</v>
      </c>
      <c r="B18" s="463" t="n">
        <v>9585</v>
      </c>
      <c r="C18" s="463" t="n">
        <v>5</v>
      </c>
      <c r="D18" s="463" t="n">
        <v>2.78</v>
      </c>
      <c r="E18" s="452" t="n">
        <v>209</v>
      </c>
      <c r="F18" s="464" t="n">
        <f aca="false">E18*$G$1</f>
        <v>125.4</v>
      </c>
      <c r="G18" s="285"/>
      <c r="H18" s="268"/>
      <c r="I18" s="269"/>
      <c r="J18" s="447"/>
      <c r="K18" s="271"/>
      <c r="L18" s="272"/>
      <c r="M18" s="273"/>
      <c r="N18" s="274"/>
      <c r="O18" s="271"/>
      <c r="P18" s="275"/>
      <c r="Q18" s="276"/>
      <c r="R18" s="268"/>
      <c r="S18" s="257"/>
      <c r="T18" s="251"/>
      <c r="U18" s="249"/>
      <c r="V18" s="453"/>
      <c r="W18" s="454"/>
      <c r="X18" s="258" t="n">
        <f aca="false">SUM(G18:W18)</f>
        <v>0</v>
      </c>
      <c r="Y18" s="245" t="n">
        <f aca="false">X18*C18</f>
        <v>0</v>
      </c>
      <c r="Z18" s="259" t="n">
        <f aca="false">D18*X18</f>
        <v>0</v>
      </c>
      <c r="AA18" s="260" t="n">
        <f aca="false">X18*E18</f>
        <v>0</v>
      </c>
      <c r="AB18" s="261"/>
      <c r="AC18" s="262"/>
      <c r="AD18" s="261"/>
      <c r="AE18" s="262" t="n">
        <v>1</v>
      </c>
      <c r="AF18" s="261" t="n">
        <v>3</v>
      </c>
      <c r="AG18" s="262" t="n">
        <v>1</v>
      </c>
      <c r="AH18" s="261"/>
      <c r="AI18" s="262"/>
      <c r="AJ18" s="261"/>
      <c r="AK18" s="262"/>
      <c r="AL18" s="261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customFormat="false" ht="12.8" hidden="false" customHeight="false" outlineLevel="0" collapsed="false">
      <c r="A19" s="406" t="s">
        <v>163</v>
      </c>
      <c r="B19" s="463" t="n">
        <v>9607</v>
      </c>
      <c r="C19" s="463" t="n">
        <v>5</v>
      </c>
      <c r="D19" s="463" t="n">
        <v>1.79</v>
      </c>
      <c r="E19" s="444" t="n">
        <v>157</v>
      </c>
      <c r="F19" s="357"/>
      <c r="G19" s="350"/>
      <c r="H19" s="268"/>
      <c r="I19" s="269"/>
      <c r="J19" s="447"/>
      <c r="K19" s="271"/>
      <c r="L19" s="272"/>
      <c r="M19" s="273"/>
      <c r="N19" s="274"/>
      <c r="O19" s="271"/>
      <c r="P19" s="275"/>
      <c r="Q19" s="276"/>
      <c r="R19" s="268"/>
      <c r="S19" s="257"/>
      <c r="T19" s="271"/>
      <c r="U19" s="269"/>
      <c r="V19" s="448"/>
      <c r="W19" s="454"/>
      <c r="X19" s="258" t="n">
        <f aca="false">SUM(G19:W19)</f>
        <v>0</v>
      </c>
      <c r="Y19" s="245" t="n">
        <f aca="false">X19*C19</f>
        <v>0</v>
      </c>
      <c r="Z19" s="259" t="n">
        <f aca="false">D19*X19</f>
        <v>0</v>
      </c>
      <c r="AA19" s="260" t="n">
        <f aca="false">X19*E19</f>
        <v>0</v>
      </c>
      <c r="AB19" s="261"/>
      <c r="AC19" s="262"/>
      <c r="AD19" s="261"/>
      <c r="AE19" s="262" t="n">
        <v>2</v>
      </c>
      <c r="AF19" s="261" t="n">
        <v>2</v>
      </c>
      <c r="AG19" s="262" t="n">
        <v>1</v>
      </c>
      <c r="AH19" s="261"/>
      <c r="AI19" s="262"/>
      <c r="AJ19" s="261"/>
      <c r="AK19" s="262"/>
      <c r="AL19" s="261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customFormat="false" ht="12.8" hidden="false" customHeight="false" outlineLevel="0" collapsed="false">
      <c r="A20" s="406" t="s">
        <v>164</v>
      </c>
      <c r="B20" s="463" t="n">
        <v>9439</v>
      </c>
      <c r="C20" s="463" t="n">
        <v>6</v>
      </c>
      <c r="D20" s="463" t="n">
        <v>2.45</v>
      </c>
      <c r="E20" s="452" t="n">
        <v>133</v>
      </c>
      <c r="F20" s="460" t="n">
        <f aca="false">E20*$G$1</f>
        <v>79.8</v>
      </c>
      <c r="G20" s="267"/>
      <c r="H20" s="268"/>
      <c r="I20" s="269"/>
      <c r="J20" s="447"/>
      <c r="K20" s="271"/>
      <c r="L20" s="272"/>
      <c r="M20" s="273"/>
      <c r="N20" s="274"/>
      <c r="O20" s="271"/>
      <c r="P20" s="275"/>
      <c r="Q20" s="276"/>
      <c r="R20" s="268"/>
      <c r="S20" s="257"/>
      <c r="T20" s="251"/>
      <c r="U20" s="249"/>
      <c r="V20" s="453"/>
      <c r="W20" s="454"/>
      <c r="X20" s="258" t="n">
        <f aca="false">SUM(G20:W20)</f>
        <v>0</v>
      </c>
      <c r="Y20" s="245" t="n">
        <f aca="false">X20*C20</f>
        <v>0</v>
      </c>
      <c r="Z20" s="259" t="n">
        <f aca="false">D20*X20</f>
        <v>0</v>
      </c>
      <c r="AA20" s="260" t="n">
        <f aca="false">X20*E20</f>
        <v>0</v>
      </c>
      <c r="AB20" s="261" t="n">
        <v>1</v>
      </c>
      <c r="AC20" s="262" t="n">
        <v>3</v>
      </c>
      <c r="AD20" s="261" t="n">
        <v>1</v>
      </c>
      <c r="AE20" s="262" t="n">
        <v>1</v>
      </c>
      <c r="AF20" s="261"/>
      <c r="AG20" s="262"/>
      <c r="AH20" s="261"/>
      <c r="AI20" s="262"/>
      <c r="AJ20" s="261"/>
      <c r="AK20" s="262"/>
      <c r="AL20" s="261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customFormat="false" ht="12.8" hidden="false" customHeight="false" outlineLevel="0" collapsed="false">
      <c r="A21" s="406" t="s">
        <v>165</v>
      </c>
      <c r="B21" s="463" t="n">
        <v>9440</v>
      </c>
      <c r="C21" s="463" t="n">
        <v>6</v>
      </c>
      <c r="D21" s="463" t="n">
        <v>3.37</v>
      </c>
      <c r="E21" s="452" t="n">
        <v>175</v>
      </c>
      <c r="F21" s="460" t="n">
        <f aca="false">E21*$G$1</f>
        <v>105</v>
      </c>
      <c r="G21" s="247"/>
      <c r="H21" s="268"/>
      <c r="I21" s="269"/>
      <c r="J21" s="447"/>
      <c r="K21" s="271"/>
      <c r="L21" s="272"/>
      <c r="M21" s="273"/>
      <c r="N21" s="274"/>
      <c r="O21" s="271"/>
      <c r="P21" s="275"/>
      <c r="Q21" s="276"/>
      <c r="R21" s="268"/>
      <c r="S21" s="257"/>
      <c r="T21" s="251"/>
      <c r="U21" s="249"/>
      <c r="V21" s="453"/>
      <c r="W21" s="454"/>
      <c r="X21" s="258" t="n">
        <f aca="false">SUM(G21:W21)</f>
        <v>0</v>
      </c>
      <c r="Y21" s="245" t="n">
        <f aca="false">X21*C21</f>
        <v>0</v>
      </c>
      <c r="Z21" s="259" t="n">
        <f aca="false">D21*X21</f>
        <v>0</v>
      </c>
      <c r="AA21" s="260" t="n">
        <f aca="false">X21*E21</f>
        <v>0</v>
      </c>
      <c r="AB21" s="261"/>
      <c r="AC21" s="262" t="n">
        <v>4</v>
      </c>
      <c r="AD21" s="261" t="n">
        <v>1</v>
      </c>
      <c r="AE21" s="262" t="n">
        <v>1</v>
      </c>
      <c r="AF21" s="261"/>
      <c r="AG21" s="262"/>
      <c r="AH21" s="261"/>
      <c r="AI21" s="262"/>
      <c r="AJ21" s="261"/>
      <c r="AK21" s="262"/>
      <c r="AL21" s="261"/>
      <c r="AM21" s="8"/>
      <c r="AN21" s="8"/>
      <c r="AO21" s="8"/>
      <c r="AP21" s="8"/>
      <c r="AQ21" s="8"/>
      <c r="AR21" s="8"/>
      <c r="AS21" s="8"/>
      <c r="AT21" s="8"/>
      <c r="AU21" s="8"/>
      <c r="AV21" s="8"/>
    </row>
    <row r="22" customFormat="false" ht="12.8" hidden="false" customHeight="false" outlineLevel="0" collapsed="false">
      <c r="A22" s="406" t="s">
        <v>166</v>
      </c>
      <c r="B22" s="463" t="n">
        <v>9470</v>
      </c>
      <c r="C22" s="463" t="n">
        <v>9</v>
      </c>
      <c r="D22" s="463" t="n">
        <v>1.6</v>
      </c>
      <c r="E22" s="452" t="n">
        <v>104</v>
      </c>
      <c r="F22" s="460" t="n">
        <f aca="false">E22*$G$1</f>
        <v>62.4</v>
      </c>
      <c r="G22" s="247"/>
      <c r="H22" s="268"/>
      <c r="I22" s="269"/>
      <c r="J22" s="447"/>
      <c r="K22" s="271"/>
      <c r="L22" s="272"/>
      <c r="M22" s="273"/>
      <c r="N22" s="274"/>
      <c r="O22" s="271"/>
      <c r="P22" s="275"/>
      <c r="Q22" s="276"/>
      <c r="R22" s="268"/>
      <c r="S22" s="257"/>
      <c r="T22" s="251"/>
      <c r="U22" s="249"/>
      <c r="V22" s="453"/>
      <c r="W22" s="454"/>
      <c r="X22" s="258" t="n">
        <f aca="false">SUM(G22:W22)</f>
        <v>0</v>
      </c>
      <c r="Y22" s="245" t="n">
        <f aca="false">X22*C22</f>
        <v>0</v>
      </c>
      <c r="Z22" s="259" t="n">
        <f aca="false">D22*X22</f>
        <v>0</v>
      </c>
      <c r="AA22" s="260" t="n">
        <f aca="false">X22*E22</f>
        <v>0</v>
      </c>
      <c r="AB22" s="261" t="n">
        <v>3</v>
      </c>
      <c r="AC22" s="262" t="n">
        <v>6</v>
      </c>
      <c r="AD22" s="261"/>
      <c r="AE22" s="262"/>
      <c r="AF22" s="261"/>
      <c r="AG22" s="262"/>
      <c r="AH22" s="261"/>
      <c r="AI22" s="262"/>
      <c r="AJ22" s="261"/>
      <c r="AK22" s="262"/>
      <c r="AL22" s="261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customFormat="false" ht="12.8" hidden="false" customHeight="false" outlineLevel="0" collapsed="false">
      <c r="A23" s="406" t="s">
        <v>167</v>
      </c>
      <c r="B23" s="463" t="n">
        <v>9472</v>
      </c>
      <c r="C23" s="463" t="n">
        <v>6</v>
      </c>
      <c r="D23" s="463" t="n">
        <v>1.45</v>
      </c>
      <c r="E23" s="452" t="n">
        <v>89</v>
      </c>
      <c r="F23" s="460" t="n">
        <f aca="false">E23*$G$1</f>
        <v>53.4</v>
      </c>
      <c r="G23" s="247"/>
      <c r="H23" s="268"/>
      <c r="I23" s="269"/>
      <c r="J23" s="447"/>
      <c r="K23" s="271"/>
      <c r="L23" s="272"/>
      <c r="M23" s="273"/>
      <c r="N23" s="274"/>
      <c r="O23" s="271"/>
      <c r="P23" s="275"/>
      <c r="Q23" s="276"/>
      <c r="R23" s="268"/>
      <c r="S23" s="257"/>
      <c r="T23" s="251"/>
      <c r="U23" s="249"/>
      <c r="V23" s="453"/>
      <c r="W23" s="454"/>
      <c r="X23" s="258" t="n">
        <f aca="false">SUM(G23:W23)</f>
        <v>0</v>
      </c>
      <c r="Y23" s="245" t="n">
        <f aca="false">X23*C23</f>
        <v>0</v>
      </c>
      <c r="Z23" s="259" t="n">
        <f aca="false">D23*X23</f>
        <v>0</v>
      </c>
      <c r="AA23" s="260" t="n">
        <f aca="false">X23*E23</f>
        <v>0</v>
      </c>
      <c r="AB23" s="261" t="n">
        <v>3</v>
      </c>
      <c r="AC23" s="262" t="n">
        <v>3</v>
      </c>
      <c r="AD23" s="261"/>
      <c r="AE23" s="262"/>
      <c r="AF23" s="261"/>
      <c r="AG23" s="262"/>
      <c r="AH23" s="261"/>
      <c r="AI23" s="262"/>
      <c r="AJ23" s="261"/>
      <c r="AK23" s="262"/>
      <c r="AL23" s="261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customFormat="false" ht="12.8" hidden="false" customHeight="false" outlineLevel="0" collapsed="false">
      <c r="A24" s="406" t="s">
        <v>168</v>
      </c>
      <c r="B24" s="463" t="n">
        <v>9471</v>
      </c>
      <c r="C24" s="463" t="n">
        <v>7</v>
      </c>
      <c r="D24" s="463" t="n">
        <v>0.9</v>
      </c>
      <c r="E24" s="452" t="n">
        <v>63</v>
      </c>
      <c r="F24" s="460" t="n">
        <f aca="false">E24*$G$1</f>
        <v>37.8</v>
      </c>
      <c r="G24" s="247"/>
      <c r="H24" s="268"/>
      <c r="I24" s="269"/>
      <c r="J24" s="447"/>
      <c r="K24" s="271"/>
      <c r="L24" s="272"/>
      <c r="M24" s="273"/>
      <c r="N24" s="274"/>
      <c r="O24" s="271"/>
      <c r="P24" s="275"/>
      <c r="Q24" s="276"/>
      <c r="R24" s="268"/>
      <c r="S24" s="257"/>
      <c r="T24" s="251"/>
      <c r="U24" s="249"/>
      <c r="V24" s="453"/>
      <c r="W24" s="454"/>
      <c r="X24" s="258" t="n">
        <f aca="false">SUM(G24:W24)</f>
        <v>0</v>
      </c>
      <c r="Y24" s="245" t="n">
        <f aca="false">X24*C24</f>
        <v>0</v>
      </c>
      <c r="Z24" s="259" t="n">
        <f aca="false">D24*X24</f>
        <v>0</v>
      </c>
      <c r="AA24" s="260" t="n">
        <f aca="false">X24*E24</f>
        <v>0</v>
      </c>
      <c r="AB24" s="261"/>
      <c r="AC24" s="262"/>
      <c r="AD24" s="261"/>
      <c r="AE24" s="262"/>
      <c r="AF24" s="261"/>
      <c r="AG24" s="262"/>
      <c r="AH24" s="261"/>
      <c r="AI24" s="262"/>
      <c r="AJ24" s="261"/>
      <c r="AK24" s="262"/>
      <c r="AL24" s="261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customFormat="false" ht="12.8" hidden="false" customHeight="false" outlineLevel="0" collapsed="false">
      <c r="A25" s="465" t="s">
        <v>169</v>
      </c>
      <c r="B25" s="463" t="n">
        <v>9441</v>
      </c>
      <c r="C25" s="463" t="n">
        <v>7</v>
      </c>
      <c r="D25" s="463" t="n">
        <v>0.9</v>
      </c>
      <c r="E25" s="452" t="n">
        <v>63</v>
      </c>
      <c r="F25" s="460" t="n">
        <f aca="false">E25*$G$1</f>
        <v>37.8</v>
      </c>
      <c r="G25" s="247"/>
      <c r="H25" s="268"/>
      <c r="I25" s="269"/>
      <c r="J25" s="447"/>
      <c r="K25" s="271"/>
      <c r="L25" s="272"/>
      <c r="M25" s="273"/>
      <c r="N25" s="274"/>
      <c r="O25" s="271"/>
      <c r="P25" s="275"/>
      <c r="Q25" s="276"/>
      <c r="R25" s="268"/>
      <c r="S25" s="257"/>
      <c r="T25" s="251"/>
      <c r="U25" s="249"/>
      <c r="V25" s="453"/>
      <c r="W25" s="454"/>
      <c r="X25" s="258" t="n">
        <f aca="false">SUM(G25:W25)</f>
        <v>0</v>
      </c>
      <c r="Y25" s="245" t="n">
        <f aca="false">X25*C25</f>
        <v>0</v>
      </c>
      <c r="Z25" s="259" t="n">
        <f aca="false">D25*X25</f>
        <v>0</v>
      </c>
      <c r="AA25" s="260" t="n">
        <f aca="false">X25*E25</f>
        <v>0</v>
      </c>
      <c r="AB25" s="261"/>
      <c r="AC25" s="262"/>
      <c r="AD25" s="261"/>
      <c r="AE25" s="262"/>
      <c r="AF25" s="261"/>
      <c r="AG25" s="262"/>
      <c r="AH25" s="261"/>
      <c r="AI25" s="262"/>
      <c r="AJ25" s="261"/>
      <c r="AK25" s="262"/>
      <c r="AL25" s="261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customFormat="false" ht="12.8" hidden="false" customHeight="false" outlineLevel="0" collapsed="false">
      <c r="A26" s="465" t="s">
        <v>170</v>
      </c>
      <c r="B26" s="463" t="n">
        <v>9473</v>
      </c>
      <c r="C26" s="463" t="n">
        <v>10</v>
      </c>
      <c r="D26" s="463" t="n">
        <v>0.15</v>
      </c>
      <c r="E26" s="452" t="n">
        <v>37</v>
      </c>
      <c r="F26" s="460" t="n">
        <f aca="false">E26*$G$1</f>
        <v>22.2</v>
      </c>
      <c r="G26" s="247"/>
      <c r="H26" s="268"/>
      <c r="I26" s="269"/>
      <c r="J26" s="447"/>
      <c r="K26" s="271"/>
      <c r="L26" s="272"/>
      <c r="M26" s="273"/>
      <c r="N26" s="274"/>
      <c r="O26" s="271"/>
      <c r="P26" s="275"/>
      <c r="Q26" s="276"/>
      <c r="R26" s="268"/>
      <c r="S26" s="257"/>
      <c r="T26" s="251"/>
      <c r="U26" s="249"/>
      <c r="V26" s="453"/>
      <c r="W26" s="454"/>
      <c r="X26" s="258" t="n">
        <f aca="false">SUM(G26:W26)</f>
        <v>0</v>
      </c>
      <c r="Y26" s="245" t="n">
        <f aca="false">X26*C26</f>
        <v>0</v>
      </c>
      <c r="Z26" s="259" t="n">
        <f aca="false">D26*X26</f>
        <v>0</v>
      </c>
      <c r="AA26" s="260" t="n">
        <f aca="false">X26*E26</f>
        <v>0</v>
      </c>
      <c r="AB26" s="261"/>
      <c r="AC26" s="262"/>
      <c r="AD26" s="261"/>
      <c r="AE26" s="262"/>
      <c r="AF26" s="261"/>
      <c r="AG26" s="262"/>
      <c r="AH26" s="261"/>
      <c r="AI26" s="262"/>
      <c r="AJ26" s="261"/>
      <c r="AK26" s="262"/>
      <c r="AL26" s="261"/>
      <c r="AM26" s="124"/>
      <c r="AN26" s="124"/>
      <c r="AO26" s="124"/>
      <c r="AP26" s="124"/>
      <c r="AQ26" s="124"/>
      <c r="AR26" s="124"/>
      <c r="AS26" s="124"/>
      <c r="AT26" s="8"/>
      <c r="AU26" s="8"/>
      <c r="AV26" s="8"/>
    </row>
    <row r="27" customFormat="false" ht="12.8" hidden="false" customHeight="false" outlineLevel="0" collapsed="false">
      <c r="A27" s="456" t="s">
        <v>171</v>
      </c>
      <c r="B27" s="457" t="n">
        <v>100002</v>
      </c>
      <c r="C27" s="457" t="n">
        <f aca="false">SUM(C13:C26)</f>
        <v>72</v>
      </c>
      <c r="D27" s="457" t="n">
        <f aca="false">SUM(D13:D26)</f>
        <v>27.52</v>
      </c>
      <c r="E27" s="466" t="n">
        <v>1821</v>
      </c>
      <c r="F27" s="460" t="n">
        <f aca="false">E27*$G$1</f>
        <v>1092.6</v>
      </c>
      <c r="G27" s="247"/>
      <c r="H27" s="268"/>
      <c r="I27" s="269"/>
      <c r="J27" s="447"/>
      <c r="K27" s="271"/>
      <c r="L27" s="272"/>
      <c r="M27" s="273"/>
      <c r="N27" s="274"/>
      <c r="O27" s="271"/>
      <c r="P27" s="275"/>
      <c r="Q27" s="276"/>
      <c r="R27" s="268"/>
      <c r="S27" s="257"/>
      <c r="T27" s="251"/>
      <c r="U27" s="249"/>
      <c r="V27" s="453"/>
      <c r="W27" s="454"/>
      <c r="X27" s="258" t="n">
        <f aca="false">SUM(G27:W27)</f>
        <v>0</v>
      </c>
      <c r="Y27" s="245" t="n">
        <f aca="false">X27*C27</f>
        <v>0</v>
      </c>
      <c r="Z27" s="259" t="n">
        <f aca="false">D27*X27</f>
        <v>0</v>
      </c>
      <c r="AA27" s="260" t="n">
        <f aca="false">X27*E27</f>
        <v>0</v>
      </c>
      <c r="AB27" s="261" t="n">
        <f aca="false">SUM(AB13:AC26)</f>
        <v>23</v>
      </c>
      <c r="AC27" s="262" t="n">
        <f aca="false">SUM(AC13:AD26)</f>
        <v>18</v>
      </c>
      <c r="AD27" s="261" t="n">
        <f aca="false">SUM(AD13:AE26)</f>
        <v>9</v>
      </c>
      <c r="AE27" s="262" t="n">
        <f aca="false">SUM(AE13:AF26)</f>
        <v>12</v>
      </c>
      <c r="AF27" s="261" t="n">
        <f aca="false">SUM(AF13:AG26)</f>
        <v>11</v>
      </c>
      <c r="AG27" s="262" t="n">
        <f aca="false">SUM(AG13:AH26)</f>
        <v>8</v>
      </c>
      <c r="AH27" s="261" t="n">
        <f aca="false">SUM(AH13:AI26)</f>
        <v>4</v>
      </c>
      <c r="AI27" s="262" t="n">
        <f aca="false">SUM(AI13:AJ26)</f>
        <v>2</v>
      </c>
      <c r="AJ27" s="261" t="n">
        <f aca="false">SUM(AJ13:AK26)</f>
        <v>1</v>
      </c>
      <c r="AK27" s="262" t="n">
        <f aca="false">SUM(AK13:AL26)</f>
        <v>1</v>
      </c>
      <c r="AL27" s="261" t="n">
        <f aca="false">SUM(AL13:AM26)</f>
        <v>0</v>
      </c>
      <c r="AM27" s="124"/>
      <c r="AN27" s="124"/>
      <c r="AO27" s="124"/>
      <c r="AP27" s="124"/>
      <c r="AQ27" s="124"/>
      <c r="AR27" s="124"/>
      <c r="AS27" s="124"/>
      <c r="AT27" s="8"/>
      <c r="AU27" s="8"/>
      <c r="AV27" s="8"/>
    </row>
    <row r="28" customFormat="false" ht="15" hidden="false" customHeight="false" outlineLevel="0" collapsed="false">
      <c r="A28" s="439" t="s">
        <v>75</v>
      </c>
      <c r="B28" s="234"/>
      <c r="C28" s="234"/>
      <c r="D28" s="235"/>
      <c r="E28" s="440"/>
      <c r="F28" s="301"/>
      <c r="G28" s="302"/>
      <c r="H28" s="302"/>
      <c r="I28" s="302"/>
      <c r="J28" s="302"/>
      <c r="K28" s="302"/>
      <c r="L28" s="302"/>
      <c r="M28" s="302"/>
      <c r="N28" s="303"/>
      <c r="O28" s="302"/>
      <c r="P28" s="302"/>
      <c r="Q28" s="302"/>
      <c r="R28" s="302"/>
      <c r="S28" s="302"/>
      <c r="T28" s="302"/>
      <c r="U28" s="302"/>
      <c r="V28" s="350"/>
      <c r="W28" s="462"/>
      <c r="X28" s="240"/>
      <c r="Y28" s="235"/>
      <c r="Z28" s="241"/>
      <c r="AA28" s="242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124"/>
      <c r="AN28" s="124"/>
      <c r="AO28" s="124"/>
      <c r="AP28" s="124"/>
      <c r="AQ28" s="124"/>
      <c r="AR28" s="124"/>
      <c r="AS28" s="124"/>
      <c r="AT28" s="8"/>
      <c r="AU28" s="8"/>
      <c r="AV28" s="8"/>
    </row>
    <row r="29" customFormat="false" ht="12.8" hidden="false" customHeight="false" outlineLevel="0" collapsed="false">
      <c r="A29" s="406" t="s">
        <v>76</v>
      </c>
      <c r="B29" s="245" t="n">
        <v>12447</v>
      </c>
      <c r="C29" s="245" t="n">
        <v>21</v>
      </c>
      <c r="D29" s="245" t="n">
        <v>3.33</v>
      </c>
      <c r="E29" s="452" t="n">
        <v>232</v>
      </c>
      <c r="F29" s="460" t="n">
        <f aca="false">E29*$G$1</f>
        <v>139.2</v>
      </c>
      <c r="G29" s="267" t="s">
        <v>59</v>
      </c>
      <c r="H29" s="268"/>
      <c r="I29" s="269"/>
      <c r="J29" s="447"/>
      <c r="K29" s="271"/>
      <c r="L29" s="272"/>
      <c r="M29" s="273"/>
      <c r="N29" s="274"/>
      <c r="O29" s="271"/>
      <c r="P29" s="275"/>
      <c r="Q29" s="276"/>
      <c r="R29" s="268"/>
      <c r="S29" s="257"/>
      <c r="T29" s="251"/>
      <c r="U29" s="249"/>
      <c r="V29" s="453"/>
      <c r="W29" s="454"/>
      <c r="X29" s="258" t="n">
        <f aca="false">SUM(G29:W29)</f>
        <v>0</v>
      </c>
      <c r="Y29" s="245" t="n">
        <f aca="false">X29*C29</f>
        <v>0</v>
      </c>
      <c r="Z29" s="259" t="n">
        <f aca="false">D29*X29</f>
        <v>0</v>
      </c>
      <c r="AA29" s="260" t="n">
        <f aca="false">X29*E29</f>
        <v>0</v>
      </c>
      <c r="AB29" s="261" t="n">
        <v>1</v>
      </c>
      <c r="AC29" s="262" t="n">
        <v>10</v>
      </c>
      <c r="AD29" s="261" t="n">
        <v>10</v>
      </c>
      <c r="AE29" s="262"/>
      <c r="AF29" s="261"/>
      <c r="AG29" s="262"/>
      <c r="AH29" s="261"/>
      <c r="AI29" s="262"/>
      <c r="AJ29" s="261"/>
      <c r="AK29" s="262"/>
      <c r="AL29" s="261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customFormat="false" ht="12.8" hidden="false" customHeight="false" outlineLevel="0" collapsed="false">
      <c r="A30" s="406" t="s">
        <v>77</v>
      </c>
      <c r="B30" s="245" t="n">
        <v>6749</v>
      </c>
      <c r="C30" s="245" t="n">
        <v>15</v>
      </c>
      <c r="D30" s="263" t="n">
        <v>1.1</v>
      </c>
      <c r="E30" s="452" t="n">
        <v>109</v>
      </c>
      <c r="F30" s="460" t="n">
        <f aca="false">E30*$G$1</f>
        <v>65.4</v>
      </c>
      <c r="G30" s="247"/>
      <c r="H30" s="268"/>
      <c r="I30" s="269"/>
      <c r="J30" s="447"/>
      <c r="K30" s="271"/>
      <c r="L30" s="272"/>
      <c r="M30" s="273"/>
      <c r="N30" s="274"/>
      <c r="O30" s="271"/>
      <c r="P30" s="275"/>
      <c r="Q30" s="276"/>
      <c r="R30" s="268"/>
      <c r="S30" s="257"/>
      <c r="T30" s="251"/>
      <c r="U30" s="249"/>
      <c r="V30" s="453"/>
      <c r="W30" s="454"/>
      <c r="X30" s="258" t="n">
        <f aca="false">SUM(G30:W30)</f>
        <v>0</v>
      </c>
      <c r="Y30" s="245" t="n">
        <f aca="false">X30*C30</f>
        <v>0</v>
      </c>
      <c r="Z30" s="259" t="n">
        <f aca="false">D30*X30</f>
        <v>0</v>
      </c>
      <c r="AA30" s="260" t="n">
        <f aca="false">X30*E30</f>
        <v>0</v>
      </c>
      <c r="AB30" s="261" t="n">
        <v>2</v>
      </c>
      <c r="AC30" s="262" t="n">
        <v>13</v>
      </c>
      <c r="AD30" s="261"/>
      <c r="AE30" s="262"/>
      <c r="AF30" s="261"/>
      <c r="AG30" s="262"/>
      <c r="AH30" s="261"/>
      <c r="AI30" s="262"/>
      <c r="AJ30" s="261"/>
      <c r="AK30" s="262"/>
      <c r="AL30" s="261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customFormat="false" ht="12.8" hidden="false" customHeight="false" outlineLevel="0" collapsed="false">
      <c r="A31" s="406" t="s">
        <v>172</v>
      </c>
      <c r="B31" s="265" t="n">
        <v>6528</v>
      </c>
      <c r="C31" s="265" t="n">
        <v>3</v>
      </c>
      <c r="D31" s="265" t="n">
        <v>1.66</v>
      </c>
      <c r="E31" s="444" t="n">
        <v>129</v>
      </c>
      <c r="F31" s="460" t="n">
        <f aca="false">E31*$G$1</f>
        <v>77.4</v>
      </c>
      <c r="G31" s="247"/>
      <c r="H31" s="268"/>
      <c r="I31" s="269"/>
      <c r="J31" s="447"/>
      <c r="K31" s="271"/>
      <c r="L31" s="272"/>
      <c r="M31" s="273"/>
      <c r="N31" s="274"/>
      <c r="O31" s="271"/>
      <c r="P31" s="275"/>
      <c r="Q31" s="276"/>
      <c r="R31" s="268"/>
      <c r="S31" s="257"/>
      <c r="T31" s="271"/>
      <c r="U31" s="269"/>
      <c r="V31" s="448"/>
      <c r="W31" s="454"/>
      <c r="X31" s="258" t="n">
        <f aca="false">SUM(G31:W31)</f>
        <v>0</v>
      </c>
      <c r="Y31" s="245" t="n">
        <f aca="false">X31*C31</f>
        <v>0</v>
      </c>
      <c r="Z31" s="259" t="n">
        <f aca="false">D31*X31</f>
        <v>0</v>
      </c>
      <c r="AA31" s="260" t="n">
        <f aca="false">X31*E31</f>
        <v>0</v>
      </c>
      <c r="AB31" s="261"/>
      <c r="AC31" s="262"/>
      <c r="AD31" s="261" t="n">
        <v>1</v>
      </c>
      <c r="AE31" s="262"/>
      <c r="AF31" s="261" t="n">
        <v>1</v>
      </c>
      <c r="AG31" s="262"/>
      <c r="AH31" s="261"/>
      <c r="AI31" s="262" t="n">
        <v>1</v>
      </c>
      <c r="AJ31" s="261"/>
      <c r="AK31" s="262"/>
      <c r="AL31" s="261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customFormat="false" ht="12.8" hidden="false" customHeight="false" outlineLevel="0" collapsed="false">
      <c r="A32" s="406" t="s">
        <v>79</v>
      </c>
      <c r="B32" s="245" t="n">
        <v>6572</v>
      </c>
      <c r="C32" s="245" t="n">
        <v>3</v>
      </c>
      <c r="D32" s="245" t="n">
        <v>1.47</v>
      </c>
      <c r="E32" s="452" t="n">
        <v>83</v>
      </c>
      <c r="F32" s="460" t="n">
        <f aca="false">E32*$G$1</f>
        <v>49.8</v>
      </c>
      <c r="G32" s="247"/>
      <c r="H32" s="268"/>
      <c r="I32" s="269"/>
      <c r="J32" s="447"/>
      <c r="K32" s="271"/>
      <c r="L32" s="272"/>
      <c r="M32" s="273"/>
      <c r="N32" s="274"/>
      <c r="O32" s="271"/>
      <c r="P32" s="275"/>
      <c r="Q32" s="276"/>
      <c r="R32" s="268"/>
      <c r="S32" s="257"/>
      <c r="T32" s="251"/>
      <c r="U32" s="249"/>
      <c r="V32" s="453"/>
      <c r="W32" s="454"/>
      <c r="X32" s="258" t="n">
        <f aca="false">SUM(G32:W32)</f>
        <v>0</v>
      </c>
      <c r="Y32" s="245" t="n">
        <f aca="false">X32*C32</f>
        <v>0</v>
      </c>
      <c r="Z32" s="259" t="n">
        <f aca="false">D32*X32</f>
        <v>0</v>
      </c>
      <c r="AA32" s="260" t="n">
        <f aca="false">X32*E32</f>
        <v>0</v>
      </c>
      <c r="AB32" s="261"/>
      <c r="AC32" s="262" t="n">
        <v>1</v>
      </c>
      <c r="AD32" s="261"/>
      <c r="AE32" s="262" t="n">
        <v>1</v>
      </c>
      <c r="AF32" s="261" t="n">
        <v>1</v>
      </c>
      <c r="AG32" s="262"/>
      <c r="AH32" s="261"/>
      <c r="AI32" s="262"/>
      <c r="AJ32" s="261"/>
      <c r="AK32" s="262"/>
      <c r="AL32" s="261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customFormat="false" ht="12.8" hidden="false" customHeight="false" outlineLevel="0" collapsed="false">
      <c r="A33" s="456" t="s">
        <v>173</v>
      </c>
      <c r="B33" s="282" t="n">
        <v>100004</v>
      </c>
      <c r="C33" s="282" t="n">
        <v>48</v>
      </c>
      <c r="D33" s="283" t="n">
        <v>10.69</v>
      </c>
      <c r="E33" s="467" t="n">
        <v>765</v>
      </c>
      <c r="F33" s="460" t="n">
        <f aca="false">E33*$G$1</f>
        <v>459</v>
      </c>
      <c r="G33" s="247"/>
      <c r="H33" s="268"/>
      <c r="I33" s="269"/>
      <c r="J33" s="447"/>
      <c r="K33" s="271"/>
      <c r="L33" s="272"/>
      <c r="M33" s="273"/>
      <c r="N33" s="274"/>
      <c r="O33" s="271"/>
      <c r="P33" s="275"/>
      <c r="Q33" s="276"/>
      <c r="R33" s="268"/>
      <c r="S33" s="257"/>
      <c r="T33" s="289"/>
      <c r="U33" s="287"/>
      <c r="V33" s="468"/>
      <c r="W33" s="454"/>
      <c r="X33" s="258" t="n">
        <f aca="false">SUM(G33:W33)</f>
        <v>0</v>
      </c>
      <c r="Y33" s="245" t="n">
        <f aca="false">X33*C33</f>
        <v>0</v>
      </c>
      <c r="Z33" s="259" t="n">
        <f aca="false">D33*X33</f>
        <v>0</v>
      </c>
      <c r="AA33" s="260" t="n">
        <f aca="false">X33*E33</f>
        <v>0</v>
      </c>
      <c r="AB33" s="261" t="n">
        <f aca="false">AB29+AB30+AB31+AB31+AB32+AB32</f>
        <v>3</v>
      </c>
      <c r="AC33" s="262" t="n">
        <f aca="false">AC29+AC30+AC31+AC31+AC32+AC32</f>
        <v>25</v>
      </c>
      <c r="AD33" s="261" t="n">
        <f aca="false">AD29+AD30+AD31+AD31+AD32+AD32</f>
        <v>12</v>
      </c>
      <c r="AE33" s="262" t="n">
        <f aca="false">AE29+AE30+AE31+AE31+AE32+AE32</f>
        <v>2</v>
      </c>
      <c r="AF33" s="261" t="n">
        <f aca="false">AF29+AF30+AF31+AF31+AF32+AF32</f>
        <v>4</v>
      </c>
      <c r="AG33" s="262" t="n">
        <f aca="false">AG29+AG30+AG31+AG31+AG32+AG32</f>
        <v>0</v>
      </c>
      <c r="AH33" s="261" t="n">
        <f aca="false">AH29+AH30+AH31+AH31+AH32+AH32</f>
        <v>0</v>
      </c>
      <c r="AI33" s="262" t="n">
        <f aca="false">AI29+AI30+AI31+AI31+AI32+AI32</f>
        <v>2</v>
      </c>
      <c r="AJ33" s="261" t="n">
        <f aca="false">AJ29+AJ30+AJ31+AJ31+AJ32+AJ32</f>
        <v>0</v>
      </c>
      <c r="AK33" s="262" t="n">
        <f aca="false">AK29+AK30+AK31+AK31+AK32+AK32</f>
        <v>0</v>
      </c>
      <c r="AL33" s="261" t="n">
        <f aca="false">AL29+AL30+AL31+AL31+AL32+AL32</f>
        <v>0</v>
      </c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customFormat="false" ht="12.8" hidden="false" customHeight="false" outlineLevel="0" collapsed="false">
      <c r="A34" s="439" t="s">
        <v>81</v>
      </c>
      <c r="B34" s="300"/>
      <c r="C34" s="300"/>
      <c r="D34" s="300"/>
      <c r="E34" s="469"/>
      <c r="F34" s="460" t="n">
        <f aca="false">E34*$G$1</f>
        <v>0</v>
      </c>
      <c r="G34" s="247"/>
      <c r="H34" s="350"/>
      <c r="I34" s="350"/>
      <c r="J34" s="350"/>
      <c r="K34" s="350"/>
      <c r="L34" s="350"/>
      <c r="M34" s="350"/>
      <c r="N34" s="351"/>
      <c r="O34" s="352"/>
      <c r="P34" s="352"/>
      <c r="Q34" s="352"/>
      <c r="R34" s="352"/>
      <c r="S34" s="350"/>
      <c r="T34" s="350"/>
      <c r="U34" s="350"/>
      <c r="V34" s="350"/>
      <c r="W34" s="462"/>
      <c r="X34" s="300"/>
      <c r="Y34" s="300"/>
      <c r="Z34" s="300"/>
      <c r="AA34" s="304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5" customFormat="false" ht="12.8" hidden="false" customHeight="false" outlineLevel="0" collapsed="false">
      <c r="A35" s="406" t="s">
        <v>82</v>
      </c>
      <c r="B35" s="245" t="n">
        <v>6571</v>
      </c>
      <c r="C35" s="245" t="n">
        <v>4</v>
      </c>
      <c r="D35" s="263" t="n">
        <v>2.3</v>
      </c>
      <c r="E35" s="452" t="n">
        <v>123</v>
      </c>
      <c r="F35" s="460" t="n">
        <f aca="false">E35*$G$1</f>
        <v>73.8</v>
      </c>
      <c r="G35" s="247"/>
      <c r="H35" s="268"/>
      <c r="I35" s="269"/>
      <c r="J35" s="447"/>
      <c r="K35" s="271"/>
      <c r="L35" s="272"/>
      <c r="M35" s="273"/>
      <c r="N35" s="274"/>
      <c r="O35" s="271"/>
      <c r="P35" s="275"/>
      <c r="Q35" s="276"/>
      <c r="R35" s="268"/>
      <c r="S35" s="257"/>
      <c r="T35" s="251"/>
      <c r="U35" s="249"/>
      <c r="V35" s="453"/>
      <c r="W35" s="454"/>
      <c r="X35" s="258" t="n">
        <f aca="false">SUM(G35:W35)</f>
        <v>0</v>
      </c>
      <c r="Y35" s="245" t="n">
        <f aca="false">X35*C35</f>
        <v>0</v>
      </c>
      <c r="Z35" s="259" t="n">
        <f aca="false">D35*X35</f>
        <v>0</v>
      </c>
      <c r="AA35" s="260" t="n">
        <f aca="false">X35*E35</f>
        <v>0</v>
      </c>
      <c r="AB35" s="261"/>
      <c r="AC35" s="262" t="n">
        <v>3</v>
      </c>
      <c r="AD35" s="261" t="n">
        <v>1</v>
      </c>
      <c r="AE35" s="262"/>
      <c r="AF35" s="261"/>
      <c r="AG35" s="262"/>
      <c r="AH35" s="261"/>
      <c r="AI35" s="262"/>
      <c r="AJ35" s="261"/>
      <c r="AK35" s="262"/>
      <c r="AL35" s="261"/>
      <c r="AM35" s="8"/>
      <c r="AN35" s="8"/>
      <c r="AO35" s="8"/>
      <c r="AP35" s="8"/>
      <c r="AQ35" s="8"/>
      <c r="AR35" s="8"/>
      <c r="AS35" s="8"/>
      <c r="AT35" s="8"/>
      <c r="AU35" s="8"/>
      <c r="AV35" s="8"/>
    </row>
    <row r="36" customFormat="false" ht="12.8" hidden="false" customHeight="false" outlineLevel="0" collapsed="false">
      <c r="A36" s="406" t="s">
        <v>83</v>
      </c>
      <c r="B36" s="245" t="n">
        <v>6567</v>
      </c>
      <c r="C36" s="245" t="n">
        <v>6</v>
      </c>
      <c r="D36" s="245" t="n">
        <v>0.74</v>
      </c>
      <c r="E36" s="452" t="n">
        <v>59</v>
      </c>
      <c r="F36" s="460" t="n">
        <f aca="false">E36*$G$1</f>
        <v>35.4</v>
      </c>
      <c r="G36" s="247"/>
      <c r="H36" s="268"/>
      <c r="I36" s="269"/>
      <c r="J36" s="447"/>
      <c r="K36" s="271"/>
      <c r="L36" s="272"/>
      <c r="M36" s="273"/>
      <c r="N36" s="274"/>
      <c r="O36" s="271"/>
      <c r="P36" s="275"/>
      <c r="Q36" s="276"/>
      <c r="R36" s="268"/>
      <c r="S36" s="257"/>
      <c r="T36" s="251"/>
      <c r="U36" s="249"/>
      <c r="V36" s="453"/>
      <c r="W36" s="454"/>
      <c r="X36" s="258" t="n">
        <f aca="false">SUM(G36:W36)</f>
        <v>0</v>
      </c>
      <c r="Y36" s="245" t="n">
        <f aca="false">X36*C36</f>
        <v>0</v>
      </c>
      <c r="Z36" s="259" t="n">
        <f aca="false">D36*X36</f>
        <v>0</v>
      </c>
      <c r="AA36" s="260" t="n">
        <f aca="false">X36*E36</f>
        <v>0</v>
      </c>
      <c r="AB36" s="261" t="n">
        <v>5</v>
      </c>
      <c r="AC36" s="262" t="n">
        <v>1</v>
      </c>
      <c r="AD36" s="261"/>
      <c r="AE36" s="262"/>
      <c r="AF36" s="261"/>
      <c r="AG36" s="262"/>
      <c r="AH36" s="261"/>
      <c r="AI36" s="262"/>
      <c r="AJ36" s="261"/>
      <c r="AK36" s="262"/>
      <c r="AL36" s="261"/>
      <c r="AM36" s="8"/>
      <c r="AN36" s="8"/>
      <c r="AO36" s="8"/>
      <c r="AP36" s="8"/>
      <c r="AQ36" s="8"/>
      <c r="AR36" s="8"/>
      <c r="AS36" s="8"/>
      <c r="AT36" s="8"/>
      <c r="AU36" s="8"/>
      <c r="AV36" s="8"/>
    </row>
    <row r="37" customFormat="false" ht="12.8" hidden="false" customHeight="false" outlineLevel="0" collapsed="false">
      <c r="A37" s="406" t="s">
        <v>84</v>
      </c>
      <c r="B37" s="245" t="n">
        <v>6582</v>
      </c>
      <c r="C37" s="245" t="n">
        <v>6</v>
      </c>
      <c r="D37" s="245" t="n">
        <v>2.84</v>
      </c>
      <c r="E37" s="452" t="n">
        <v>155</v>
      </c>
      <c r="F37" s="460" t="n">
        <f aca="false">E37*$G$1</f>
        <v>93</v>
      </c>
      <c r="G37" s="247"/>
      <c r="H37" s="268"/>
      <c r="I37" s="269"/>
      <c r="J37" s="447"/>
      <c r="K37" s="271"/>
      <c r="L37" s="272"/>
      <c r="M37" s="273"/>
      <c r="N37" s="274"/>
      <c r="O37" s="271"/>
      <c r="P37" s="275"/>
      <c r="Q37" s="276"/>
      <c r="R37" s="268"/>
      <c r="S37" s="257"/>
      <c r="T37" s="251"/>
      <c r="U37" s="249"/>
      <c r="V37" s="453"/>
      <c r="W37" s="454"/>
      <c r="X37" s="258" t="n">
        <f aca="false">SUM(G37:W37)</f>
        <v>0</v>
      </c>
      <c r="Y37" s="245" t="n">
        <f aca="false">X37*C37</f>
        <v>0</v>
      </c>
      <c r="Z37" s="259" t="n">
        <f aca="false">D37*X37</f>
        <v>0</v>
      </c>
      <c r="AA37" s="260" t="n">
        <f aca="false">X37*E37</f>
        <v>0</v>
      </c>
      <c r="AB37" s="261"/>
      <c r="AC37" s="262"/>
      <c r="AD37" s="261"/>
      <c r="AE37" s="262" t="n">
        <v>6</v>
      </c>
      <c r="AF37" s="261" t="s">
        <v>59</v>
      </c>
      <c r="AG37" s="262"/>
      <c r="AH37" s="261"/>
      <c r="AI37" s="262"/>
      <c r="AJ37" s="261"/>
      <c r="AK37" s="262"/>
      <c r="AL37" s="261"/>
      <c r="AM37" s="8"/>
      <c r="AN37" s="8"/>
      <c r="AO37" s="8"/>
      <c r="AP37" s="8"/>
      <c r="AQ37" s="8"/>
      <c r="AR37" s="8"/>
      <c r="AS37" s="8"/>
      <c r="AT37" s="8"/>
      <c r="AU37" s="8"/>
      <c r="AV37" s="8"/>
    </row>
    <row r="38" customFormat="false" ht="12.8" hidden="false" customHeight="false" outlineLevel="0" collapsed="false">
      <c r="A38" s="406" t="s">
        <v>85</v>
      </c>
      <c r="B38" s="245" t="n">
        <v>6584</v>
      </c>
      <c r="C38" s="245" t="n">
        <v>10</v>
      </c>
      <c r="D38" s="263" t="n">
        <v>0.26</v>
      </c>
      <c r="E38" s="452" t="n">
        <v>44</v>
      </c>
      <c r="F38" s="460" t="n">
        <f aca="false">E38*$G$1</f>
        <v>26.4</v>
      </c>
      <c r="G38" s="247"/>
      <c r="H38" s="268"/>
      <c r="I38" s="269"/>
      <c r="J38" s="447"/>
      <c r="K38" s="271"/>
      <c r="L38" s="272"/>
      <c r="M38" s="273"/>
      <c r="N38" s="274"/>
      <c r="O38" s="271"/>
      <c r="P38" s="275"/>
      <c r="Q38" s="276"/>
      <c r="R38" s="268"/>
      <c r="S38" s="257"/>
      <c r="T38" s="251"/>
      <c r="U38" s="249"/>
      <c r="V38" s="453"/>
      <c r="W38" s="454"/>
      <c r="X38" s="258" t="n">
        <f aca="false">SUM(G38:W38)</f>
        <v>0</v>
      </c>
      <c r="Y38" s="245" t="n">
        <f aca="false">X38*C38</f>
        <v>0</v>
      </c>
      <c r="Z38" s="259" t="n">
        <f aca="false">D38*X38</f>
        <v>0</v>
      </c>
      <c r="AA38" s="260" t="n">
        <f aca="false">X38*E38</f>
        <v>0</v>
      </c>
      <c r="AB38" s="261"/>
      <c r="AC38" s="262"/>
      <c r="AD38" s="261"/>
      <c r="AE38" s="262"/>
      <c r="AF38" s="261"/>
      <c r="AG38" s="262"/>
      <c r="AH38" s="261"/>
      <c r="AI38" s="262"/>
      <c r="AJ38" s="261"/>
      <c r="AK38" s="262"/>
      <c r="AL38" s="261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customFormat="false" ht="12.8" hidden="false" customHeight="false" outlineLevel="0" collapsed="false">
      <c r="A39" s="406" t="s">
        <v>86</v>
      </c>
      <c r="B39" s="245" t="n">
        <v>6592</v>
      </c>
      <c r="C39" s="245" t="n">
        <v>10</v>
      </c>
      <c r="D39" s="245" t="n">
        <v>0.35</v>
      </c>
      <c r="E39" s="452" t="n">
        <v>57</v>
      </c>
      <c r="F39" s="460" t="n">
        <f aca="false">E39*$G$1</f>
        <v>34.2</v>
      </c>
      <c r="G39" s="247"/>
      <c r="H39" s="268"/>
      <c r="I39" s="269"/>
      <c r="J39" s="447"/>
      <c r="K39" s="271"/>
      <c r="L39" s="272"/>
      <c r="M39" s="273"/>
      <c r="N39" s="274"/>
      <c r="O39" s="271"/>
      <c r="P39" s="275"/>
      <c r="Q39" s="276"/>
      <c r="R39" s="268"/>
      <c r="S39" s="257"/>
      <c r="T39" s="251"/>
      <c r="U39" s="249"/>
      <c r="V39" s="453"/>
      <c r="W39" s="454"/>
      <c r="X39" s="258" t="n">
        <f aca="false">SUM(G39:W39)</f>
        <v>0</v>
      </c>
      <c r="Y39" s="245" t="n">
        <f aca="false">X39*C39</f>
        <v>0</v>
      </c>
      <c r="Z39" s="259" t="n">
        <f aca="false">D39*X39</f>
        <v>0</v>
      </c>
      <c r="AA39" s="260" t="n">
        <f aca="false">X39*E39</f>
        <v>0</v>
      </c>
      <c r="AB39" s="261" t="n">
        <v>10</v>
      </c>
      <c r="AC39" s="262"/>
      <c r="AD39" s="261"/>
      <c r="AE39" s="262"/>
      <c r="AF39" s="261"/>
      <c r="AG39" s="262"/>
      <c r="AH39" s="261"/>
      <c r="AI39" s="262"/>
      <c r="AJ39" s="261"/>
      <c r="AK39" s="262"/>
      <c r="AL39" s="261"/>
      <c r="AM39" s="8"/>
      <c r="AN39" s="8"/>
      <c r="AO39" s="8"/>
      <c r="AP39" s="8"/>
      <c r="AQ39" s="8"/>
      <c r="AR39" s="8"/>
      <c r="AS39" s="8"/>
      <c r="AT39" s="8"/>
      <c r="AU39" s="8"/>
      <c r="AV39" s="8"/>
    </row>
    <row r="40" customFormat="false" ht="12.8" hidden="false" customHeight="false" outlineLevel="0" collapsed="false">
      <c r="A40" s="406" t="s">
        <v>87</v>
      </c>
      <c r="B40" s="245" t="n">
        <v>6642</v>
      </c>
      <c r="C40" s="245" t="n">
        <v>10</v>
      </c>
      <c r="D40" s="245" t="n">
        <v>2.91</v>
      </c>
      <c r="E40" s="452" t="n">
        <v>173</v>
      </c>
      <c r="F40" s="464" t="n">
        <f aca="false">E40*$G$1</f>
        <v>103.8</v>
      </c>
      <c r="G40" s="285"/>
      <c r="H40" s="268"/>
      <c r="I40" s="269"/>
      <c r="J40" s="447"/>
      <c r="K40" s="271"/>
      <c r="L40" s="272"/>
      <c r="M40" s="273"/>
      <c r="N40" s="274"/>
      <c r="O40" s="271"/>
      <c r="P40" s="275"/>
      <c r="Q40" s="276"/>
      <c r="R40" s="268"/>
      <c r="S40" s="257"/>
      <c r="T40" s="251"/>
      <c r="U40" s="249"/>
      <c r="V40" s="453"/>
      <c r="W40" s="454"/>
      <c r="X40" s="258" t="n">
        <f aca="false">SUM(G40:W40)</f>
        <v>0</v>
      </c>
      <c r="Y40" s="245" t="n">
        <f aca="false">X40*C40</f>
        <v>0</v>
      </c>
      <c r="Z40" s="259" t="n">
        <f aca="false">D40*X40</f>
        <v>0</v>
      </c>
      <c r="AA40" s="260" t="n">
        <f aca="false">X40*E40</f>
        <v>0</v>
      </c>
      <c r="AB40" s="261"/>
      <c r="AC40" s="262" t="n">
        <v>5</v>
      </c>
      <c r="AD40" s="261" t="n">
        <v>5</v>
      </c>
      <c r="AE40" s="262"/>
      <c r="AF40" s="261"/>
      <c r="AG40" s="262"/>
      <c r="AH40" s="261"/>
      <c r="AI40" s="262"/>
      <c r="AJ40" s="261"/>
      <c r="AK40" s="262"/>
      <c r="AL40" s="261"/>
      <c r="AM40" s="8"/>
      <c r="AN40" s="8"/>
      <c r="AO40" s="8"/>
      <c r="AP40" s="8"/>
      <c r="AQ40" s="8"/>
      <c r="AR40" s="8"/>
      <c r="AS40" s="8"/>
      <c r="AT40" s="8"/>
      <c r="AU40" s="8"/>
      <c r="AV40" s="8"/>
    </row>
    <row r="41" customFormat="false" ht="12.8" hidden="false" customHeight="false" outlineLevel="0" collapsed="false">
      <c r="A41" s="406" t="s">
        <v>88</v>
      </c>
      <c r="B41" s="265" t="n">
        <v>6603</v>
      </c>
      <c r="C41" s="265" t="n">
        <v>1</v>
      </c>
      <c r="D41" s="265" t="n">
        <v>1.54</v>
      </c>
      <c r="E41" s="444" t="n">
        <v>99</v>
      </c>
      <c r="F41" s="357"/>
      <c r="G41" s="350"/>
      <c r="H41" s="268"/>
      <c r="I41" s="269"/>
      <c r="J41" s="447"/>
      <c r="K41" s="271"/>
      <c r="L41" s="272"/>
      <c r="M41" s="273"/>
      <c r="N41" s="274"/>
      <c r="O41" s="271"/>
      <c r="P41" s="275"/>
      <c r="Q41" s="276"/>
      <c r="R41" s="268"/>
      <c r="S41" s="257"/>
      <c r="T41" s="271"/>
      <c r="U41" s="269"/>
      <c r="V41" s="448"/>
      <c r="W41" s="454"/>
      <c r="X41" s="258" t="n">
        <f aca="false">SUM(G41:W41)</f>
        <v>0</v>
      </c>
      <c r="Y41" s="245" t="n">
        <f aca="false">X41*C41</f>
        <v>0</v>
      </c>
      <c r="Z41" s="259" t="n">
        <f aca="false">D41*X41</f>
        <v>0</v>
      </c>
      <c r="AA41" s="260" t="n">
        <f aca="false">X41*E41</f>
        <v>0</v>
      </c>
      <c r="AB41" s="261"/>
      <c r="AC41" s="262"/>
      <c r="AD41" s="261"/>
      <c r="AE41" s="262"/>
      <c r="AF41" s="261"/>
      <c r="AG41" s="262"/>
      <c r="AH41" s="261"/>
      <c r="AI41" s="262" t="n">
        <v>1</v>
      </c>
      <c r="AJ41" s="261"/>
      <c r="AK41" s="262"/>
      <c r="AL41" s="261"/>
      <c r="AM41" s="8"/>
      <c r="AN41" s="8"/>
      <c r="AO41" s="8"/>
      <c r="AP41" s="8"/>
      <c r="AQ41" s="8"/>
      <c r="AR41" s="8"/>
      <c r="AS41" s="8"/>
      <c r="AT41" s="8"/>
      <c r="AU41" s="8"/>
      <c r="AV41" s="8"/>
    </row>
    <row r="42" customFormat="false" ht="12.8" hidden="false" customHeight="false" outlineLevel="0" collapsed="false">
      <c r="A42" s="406" t="s">
        <v>89</v>
      </c>
      <c r="B42" s="245" t="n">
        <v>6578</v>
      </c>
      <c r="C42" s="245" t="n">
        <v>6</v>
      </c>
      <c r="D42" s="245" t="n">
        <v>0.93</v>
      </c>
      <c r="E42" s="452" t="n">
        <v>69</v>
      </c>
      <c r="F42" s="460" t="n">
        <f aca="false">E42*$G$1</f>
        <v>41.4</v>
      </c>
      <c r="G42" s="267"/>
      <c r="H42" s="268"/>
      <c r="I42" s="269"/>
      <c r="J42" s="447"/>
      <c r="K42" s="271"/>
      <c r="L42" s="272"/>
      <c r="M42" s="273"/>
      <c r="N42" s="274"/>
      <c r="O42" s="271"/>
      <c r="P42" s="275"/>
      <c r="Q42" s="276"/>
      <c r="R42" s="268"/>
      <c r="S42" s="257"/>
      <c r="T42" s="251"/>
      <c r="U42" s="249"/>
      <c r="V42" s="453"/>
      <c r="W42" s="454"/>
      <c r="X42" s="258" t="n">
        <f aca="false">SUM(G42:W42)</f>
        <v>0</v>
      </c>
      <c r="Y42" s="245" t="n">
        <f aca="false">X42*C42</f>
        <v>0</v>
      </c>
      <c r="Z42" s="259" t="n">
        <f aca="false">D42*X42</f>
        <v>0</v>
      </c>
      <c r="AA42" s="260" t="n">
        <f aca="false">X42*E42</f>
        <v>0</v>
      </c>
      <c r="AB42" s="261"/>
      <c r="AC42" s="262" t="n">
        <v>6</v>
      </c>
      <c r="AD42" s="261"/>
      <c r="AE42" s="262"/>
      <c r="AF42" s="261"/>
      <c r="AG42" s="262"/>
      <c r="AH42" s="261"/>
      <c r="AI42" s="262"/>
      <c r="AJ42" s="261"/>
      <c r="AK42" s="262"/>
      <c r="AL42" s="261"/>
      <c r="AM42" s="8"/>
      <c r="AN42" s="8"/>
      <c r="AO42" s="8"/>
      <c r="AP42" s="8"/>
      <c r="AQ42" s="8"/>
      <c r="AR42" s="8"/>
      <c r="AS42" s="8"/>
      <c r="AT42" s="8"/>
      <c r="AU42" s="8"/>
      <c r="AV42" s="8"/>
    </row>
    <row r="43" customFormat="false" ht="12.8" hidden="false" customHeight="false" outlineLevel="0" collapsed="false">
      <c r="A43" s="406" t="s">
        <v>90</v>
      </c>
      <c r="B43" s="245" t="n">
        <v>6716</v>
      </c>
      <c r="C43" s="245" t="n">
        <v>4</v>
      </c>
      <c r="D43" s="245" t="n">
        <v>4.55</v>
      </c>
      <c r="E43" s="452" t="n">
        <v>225</v>
      </c>
      <c r="F43" s="460" t="n">
        <f aca="false">E43*$G$1</f>
        <v>135</v>
      </c>
      <c r="G43" s="247"/>
      <c r="H43" s="268"/>
      <c r="I43" s="269"/>
      <c r="J43" s="447"/>
      <c r="K43" s="271"/>
      <c r="L43" s="272"/>
      <c r="M43" s="273"/>
      <c r="N43" s="274"/>
      <c r="O43" s="271"/>
      <c r="P43" s="275"/>
      <c r="Q43" s="276"/>
      <c r="R43" s="268"/>
      <c r="S43" s="257"/>
      <c r="T43" s="251"/>
      <c r="U43" s="249"/>
      <c r="V43" s="453"/>
      <c r="W43" s="454"/>
      <c r="X43" s="258" t="n">
        <f aca="false">SUM(G43:W43)</f>
        <v>0</v>
      </c>
      <c r="Y43" s="245" t="n">
        <f aca="false">X43*C43</f>
        <v>0</v>
      </c>
      <c r="Z43" s="259" t="n">
        <f aca="false">D43*X43</f>
        <v>0</v>
      </c>
      <c r="AA43" s="260" t="n">
        <f aca="false">X43*E43</f>
        <v>0</v>
      </c>
      <c r="AB43" s="261"/>
      <c r="AC43" s="262" t="n">
        <v>1</v>
      </c>
      <c r="AD43" s="261" t="n">
        <v>1</v>
      </c>
      <c r="AE43" s="262" t="n">
        <v>1</v>
      </c>
      <c r="AF43" s="261" t="n">
        <v>1</v>
      </c>
      <c r="AG43" s="262"/>
      <c r="AH43" s="261"/>
      <c r="AI43" s="262"/>
      <c r="AJ43" s="261"/>
      <c r="AK43" s="262"/>
      <c r="AL43" s="261"/>
      <c r="AM43" s="8"/>
      <c r="AN43" s="8"/>
      <c r="AO43" s="8"/>
      <c r="AP43" s="8"/>
      <c r="AQ43" s="8"/>
      <c r="AR43" s="8"/>
      <c r="AS43" s="8"/>
      <c r="AT43" s="8"/>
      <c r="AU43" s="8"/>
      <c r="AV43" s="8"/>
    </row>
    <row r="44" customFormat="false" ht="12.8" hidden="false" customHeight="false" outlineLevel="0" collapsed="false">
      <c r="A44" s="406" t="s">
        <v>91</v>
      </c>
      <c r="B44" s="245" t="n">
        <v>6717</v>
      </c>
      <c r="C44" s="245" t="n">
        <v>12</v>
      </c>
      <c r="D44" s="245" t="n">
        <v>1.25</v>
      </c>
      <c r="E44" s="452" t="n">
        <v>105</v>
      </c>
      <c r="F44" s="460" t="n">
        <f aca="false">E44*$G$1</f>
        <v>63</v>
      </c>
      <c r="G44" s="247"/>
      <c r="H44" s="268"/>
      <c r="I44" s="269"/>
      <c r="J44" s="447"/>
      <c r="K44" s="271"/>
      <c r="L44" s="272"/>
      <c r="M44" s="273"/>
      <c r="N44" s="274"/>
      <c r="O44" s="271"/>
      <c r="P44" s="275"/>
      <c r="Q44" s="276"/>
      <c r="R44" s="268"/>
      <c r="S44" s="257"/>
      <c r="T44" s="251"/>
      <c r="U44" s="249"/>
      <c r="V44" s="453"/>
      <c r="W44" s="454"/>
      <c r="X44" s="258" t="n">
        <f aca="false">SUM(G44:W44)</f>
        <v>0</v>
      </c>
      <c r="Y44" s="245" t="n">
        <f aca="false">X44*C44</f>
        <v>0</v>
      </c>
      <c r="Z44" s="259" t="n">
        <f aca="false">D44*X44</f>
        <v>0</v>
      </c>
      <c r="AA44" s="260" t="n">
        <f aca="false">X44*E44</f>
        <v>0</v>
      </c>
      <c r="AB44" s="261" t="n">
        <v>1</v>
      </c>
      <c r="AC44" s="262" t="n">
        <v>11</v>
      </c>
      <c r="AD44" s="261" t="s">
        <v>59</v>
      </c>
      <c r="AE44" s="262"/>
      <c r="AF44" s="261"/>
      <c r="AG44" s="262"/>
      <c r="AH44" s="261"/>
      <c r="AI44" s="262"/>
      <c r="AJ44" s="261"/>
      <c r="AK44" s="262"/>
      <c r="AL44" s="261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customFormat="false" ht="12.8" hidden="false" customHeight="false" outlineLevel="0" collapsed="false">
      <c r="A45" s="406" t="s">
        <v>92</v>
      </c>
      <c r="B45" s="245" t="n">
        <v>6569</v>
      </c>
      <c r="C45" s="245" t="n">
        <v>1</v>
      </c>
      <c r="D45" s="263" t="n">
        <v>0.9</v>
      </c>
      <c r="E45" s="452" t="n">
        <v>65</v>
      </c>
      <c r="F45" s="460" t="n">
        <f aca="false">E45*$G$1</f>
        <v>39</v>
      </c>
      <c r="G45" s="247"/>
      <c r="H45" s="268"/>
      <c r="I45" s="269"/>
      <c r="J45" s="447"/>
      <c r="K45" s="271"/>
      <c r="L45" s="272"/>
      <c r="M45" s="273"/>
      <c r="N45" s="274"/>
      <c r="O45" s="271"/>
      <c r="P45" s="275"/>
      <c r="Q45" s="276"/>
      <c r="R45" s="268"/>
      <c r="S45" s="257"/>
      <c r="T45" s="251"/>
      <c r="U45" s="249"/>
      <c r="V45" s="453"/>
      <c r="W45" s="454"/>
      <c r="X45" s="258" t="n">
        <f aca="false">SUM(G45:W45)</f>
        <v>0</v>
      </c>
      <c r="Y45" s="245" t="n">
        <f aca="false">X45*C45</f>
        <v>0</v>
      </c>
      <c r="Z45" s="259" t="n">
        <f aca="false">D45*X45</f>
        <v>0</v>
      </c>
      <c r="AA45" s="260" t="n">
        <f aca="false">X45*E45</f>
        <v>0</v>
      </c>
      <c r="AB45" s="261"/>
      <c r="AC45" s="262"/>
      <c r="AD45" s="261"/>
      <c r="AE45" s="262"/>
      <c r="AF45" s="261" t="n">
        <v>1</v>
      </c>
      <c r="AG45" s="262"/>
      <c r="AH45" s="261" t="s">
        <v>59</v>
      </c>
      <c r="AI45" s="262"/>
      <c r="AJ45" s="261"/>
      <c r="AK45" s="262"/>
      <c r="AL45" s="261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customFormat="false" ht="12.8" hidden="false" customHeight="false" outlineLevel="0" collapsed="false">
      <c r="A46" s="456" t="s">
        <v>93</v>
      </c>
      <c r="B46" s="282" t="n">
        <v>100003</v>
      </c>
      <c r="C46" s="282" t="n">
        <f aca="false">SUM(C35:C45)</f>
        <v>70</v>
      </c>
      <c r="D46" s="283" t="n">
        <f aca="false">SUM(D35:D45)</f>
        <v>18.57</v>
      </c>
      <c r="E46" s="467" t="n">
        <v>1174</v>
      </c>
      <c r="F46" s="460" t="n">
        <f aca="false">E46*$G$1</f>
        <v>704.4</v>
      </c>
      <c r="G46" s="247"/>
      <c r="H46" s="268"/>
      <c r="I46" s="269"/>
      <c r="J46" s="447"/>
      <c r="K46" s="271"/>
      <c r="L46" s="272"/>
      <c r="M46" s="273"/>
      <c r="N46" s="274"/>
      <c r="O46" s="271"/>
      <c r="P46" s="275"/>
      <c r="Q46" s="276"/>
      <c r="R46" s="268"/>
      <c r="S46" s="257"/>
      <c r="T46" s="289"/>
      <c r="U46" s="287"/>
      <c r="V46" s="468"/>
      <c r="W46" s="454"/>
      <c r="X46" s="258" t="n">
        <f aca="false">SUM(G46:W46)</f>
        <v>0</v>
      </c>
      <c r="Y46" s="245" t="n">
        <f aca="false">X46*C46</f>
        <v>0</v>
      </c>
      <c r="Z46" s="259" t="n">
        <f aca="false">D46*X46</f>
        <v>0</v>
      </c>
      <c r="AA46" s="260" t="n">
        <f aca="false">X46*E46</f>
        <v>0</v>
      </c>
      <c r="AB46" s="261" t="n">
        <f aca="false">SUM(AB35:AB45)</f>
        <v>16</v>
      </c>
      <c r="AC46" s="262" t="n">
        <f aca="false">SUM(AC35:AC45)</f>
        <v>27</v>
      </c>
      <c r="AD46" s="261" t="n">
        <f aca="false">SUM(AD35:AD45)</f>
        <v>7</v>
      </c>
      <c r="AE46" s="262" t="n">
        <f aca="false">SUM(AE35:AE45)</f>
        <v>7</v>
      </c>
      <c r="AF46" s="261" t="n">
        <f aca="false">SUM(AF35:AF45)</f>
        <v>2</v>
      </c>
      <c r="AG46" s="262" t="n">
        <f aca="false">SUM(AG35:AG45)</f>
        <v>0</v>
      </c>
      <c r="AH46" s="261" t="n">
        <f aca="false">SUM(AH35:AH45)</f>
        <v>0</v>
      </c>
      <c r="AI46" s="262" t="n">
        <f aca="false">SUM(AI35:AI45)</f>
        <v>1</v>
      </c>
      <c r="AJ46" s="261" t="n">
        <f aca="false">SUM(AJ35:AJ45)</f>
        <v>0</v>
      </c>
      <c r="AK46" s="262" t="n">
        <f aca="false">SUM(AK35:AK45)</f>
        <v>0</v>
      </c>
      <c r="AL46" s="261" t="n">
        <f aca="false">SUM(AL35:AL45)</f>
        <v>0</v>
      </c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customFormat="false" ht="15" hidden="false" customHeight="false" outlineLevel="0" collapsed="false">
      <c r="A47" s="439" t="s">
        <v>94</v>
      </c>
      <c r="B47" s="317"/>
      <c r="C47" s="317"/>
      <c r="D47" s="318"/>
      <c r="E47" s="470"/>
      <c r="F47" s="460" t="n">
        <f aca="false">E47*$G$1</f>
        <v>0</v>
      </c>
      <c r="G47" s="247"/>
      <c r="H47" s="350"/>
      <c r="I47" s="350"/>
      <c r="J47" s="350"/>
      <c r="K47" s="350"/>
      <c r="L47" s="350"/>
      <c r="M47" s="350"/>
      <c r="N47" s="351"/>
      <c r="O47" s="352"/>
      <c r="P47" s="352"/>
      <c r="Q47" s="352"/>
      <c r="R47" s="352"/>
      <c r="S47" s="350"/>
      <c r="T47" s="350"/>
      <c r="U47" s="350"/>
      <c r="V47" s="471"/>
      <c r="W47" s="462"/>
      <c r="X47" s="322"/>
      <c r="Y47" s="317"/>
      <c r="Z47" s="323"/>
      <c r="AA47" s="324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customFormat="false" ht="12.8" hidden="false" customHeight="false" outlineLevel="0" collapsed="false">
      <c r="A48" s="406" t="s">
        <v>174</v>
      </c>
      <c r="B48" s="245" t="n">
        <v>8121</v>
      </c>
      <c r="C48" s="245" t="n">
        <v>8</v>
      </c>
      <c r="D48" s="263" t="n">
        <v>1.37</v>
      </c>
      <c r="E48" s="452" t="n">
        <v>95</v>
      </c>
      <c r="F48" s="460" t="n">
        <f aca="false">E48*$G$1</f>
        <v>57</v>
      </c>
      <c r="G48" s="247"/>
      <c r="H48" s="268"/>
      <c r="I48" s="269"/>
      <c r="J48" s="447"/>
      <c r="K48" s="271"/>
      <c r="L48" s="272"/>
      <c r="M48" s="273"/>
      <c r="N48" s="274"/>
      <c r="O48" s="271"/>
      <c r="P48" s="275"/>
      <c r="Q48" s="276"/>
      <c r="R48" s="268"/>
      <c r="S48" s="257"/>
      <c r="T48" s="251"/>
      <c r="U48" s="249"/>
      <c r="V48" s="453"/>
      <c r="W48" s="454"/>
      <c r="X48" s="258" t="n">
        <f aca="false">SUM(G48:W48)</f>
        <v>0</v>
      </c>
      <c r="Y48" s="245" t="n">
        <f aca="false">X48*C48</f>
        <v>0</v>
      </c>
      <c r="Z48" s="259" t="n">
        <f aca="false">D48*X48</f>
        <v>0</v>
      </c>
      <c r="AA48" s="260" t="n">
        <f aca="false">X48*E48</f>
        <v>0</v>
      </c>
      <c r="AB48" s="261" t="n">
        <v>2</v>
      </c>
      <c r="AC48" s="262" t="n">
        <v>5</v>
      </c>
      <c r="AD48" s="261" t="n">
        <v>1</v>
      </c>
      <c r="AE48" s="262"/>
      <c r="AF48" s="261"/>
      <c r="AG48" s="262"/>
      <c r="AH48" s="261"/>
      <c r="AI48" s="262"/>
      <c r="AJ48" s="261"/>
      <c r="AK48" s="262"/>
      <c r="AL48" s="261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customFormat="false" ht="12.8" hidden="false" customHeight="false" outlineLevel="0" collapsed="false">
      <c r="A49" s="406" t="s">
        <v>175</v>
      </c>
      <c r="B49" s="265" t="n">
        <v>8392</v>
      </c>
      <c r="C49" s="265" t="n">
        <v>3</v>
      </c>
      <c r="D49" s="327" t="n">
        <v>2.72</v>
      </c>
      <c r="E49" s="444" t="n">
        <v>187</v>
      </c>
      <c r="F49" s="460" t="n">
        <f aca="false">E49*$G$1</f>
        <v>112.2</v>
      </c>
      <c r="G49" s="247"/>
      <c r="H49" s="268"/>
      <c r="I49" s="269"/>
      <c r="J49" s="447"/>
      <c r="K49" s="271"/>
      <c r="L49" s="272"/>
      <c r="M49" s="273"/>
      <c r="N49" s="274"/>
      <c r="O49" s="271"/>
      <c r="P49" s="275"/>
      <c r="Q49" s="276"/>
      <c r="R49" s="268"/>
      <c r="S49" s="257"/>
      <c r="T49" s="271"/>
      <c r="U49" s="269"/>
      <c r="V49" s="448"/>
      <c r="W49" s="454"/>
      <c r="X49" s="258" t="n">
        <f aca="false">SUM(G49:W49)</f>
        <v>0</v>
      </c>
      <c r="Y49" s="245" t="n">
        <f aca="false">X49*C49</f>
        <v>0</v>
      </c>
      <c r="Z49" s="259" t="n">
        <f aca="false">D49*X49</f>
        <v>0</v>
      </c>
      <c r="AA49" s="260" t="n">
        <f aca="false">X49*E49</f>
        <v>0</v>
      </c>
      <c r="AB49" s="261"/>
      <c r="AC49" s="262"/>
      <c r="AD49" s="261"/>
      <c r="AE49" s="262"/>
      <c r="AF49" s="261"/>
      <c r="AG49" s="262" t="n">
        <v>1</v>
      </c>
      <c r="AH49" s="261" t="n">
        <v>1</v>
      </c>
      <c r="AI49" s="262" t="n">
        <v>1</v>
      </c>
      <c r="AJ49" s="261"/>
      <c r="AK49" s="262"/>
      <c r="AL49" s="261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customFormat="false" ht="12.8" hidden="false" customHeight="false" outlineLevel="0" collapsed="false">
      <c r="A50" s="406" t="s">
        <v>176</v>
      </c>
      <c r="B50" s="245" t="n">
        <v>8417</v>
      </c>
      <c r="C50" s="245" t="n">
        <v>1</v>
      </c>
      <c r="D50" s="245" t="n">
        <v>7.15</v>
      </c>
      <c r="E50" s="452" t="n">
        <v>359</v>
      </c>
      <c r="F50" s="460" t="n">
        <f aca="false">E50*$G$1</f>
        <v>215.4</v>
      </c>
      <c r="G50" s="247"/>
      <c r="H50" s="268"/>
      <c r="I50" s="269"/>
      <c r="J50" s="447"/>
      <c r="K50" s="271"/>
      <c r="L50" s="272"/>
      <c r="M50" s="273"/>
      <c r="N50" s="274"/>
      <c r="O50" s="271"/>
      <c r="P50" s="275"/>
      <c r="Q50" s="276"/>
      <c r="R50" s="268"/>
      <c r="S50" s="257"/>
      <c r="T50" s="251"/>
      <c r="U50" s="249"/>
      <c r="V50" s="453"/>
      <c r="W50" s="454"/>
      <c r="X50" s="258" t="n">
        <f aca="false">SUM(G50:W50)</f>
        <v>0</v>
      </c>
      <c r="Y50" s="245" t="n">
        <f aca="false">X50*C50</f>
        <v>0</v>
      </c>
      <c r="Z50" s="259" t="n">
        <f aca="false">D50*X50</f>
        <v>0</v>
      </c>
      <c r="AA50" s="260" t="n">
        <f aca="false">X50*E50</f>
        <v>0</v>
      </c>
      <c r="AB50" s="261"/>
      <c r="AC50" s="262"/>
      <c r="AD50" s="261"/>
      <c r="AE50" s="262"/>
      <c r="AF50" s="261"/>
      <c r="AG50" s="262"/>
      <c r="AH50" s="261"/>
      <c r="AI50" s="262"/>
      <c r="AJ50" s="261"/>
      <c r="AK50" s="262"/>
      <c r="AL50" s="261" t="n">
        <v>1</v>
      </c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customFormat="false" ht="12.8" hidden="false" customHeight="false" outlineLevel="0" collapsed="false">
      <c r="A51" s="406" t="s">
        <v>177</v>
      </c>
      <c r="B51" s="245" t="n">
        <v>8440</v>
      </c>
      <c r="C51" s="245" t="n">
        <v>4</v>
      </c>
      <c r="D51" s="263" t="n">
        <v>3.13</v>
      </c>
      <c r="E51" s="452" t="n">
        <v>219</v>
      </c>
      <c r="F51" s="460" t="n">
        <f aca="false">E51*$G$1</f>
        <v>131.4</v>
      </c>
      <c r="G51" s="247"/>
      <c r="H51" s="268"/>
      <c r="I51" s="269"/>
      <c r="J51" s="447"/>
      <c r="K51" s="271"/>
      <c r="L51" s="272"/>
      <c r="M51" s="273"/>
      <c r="N51" s="274"/>
      <c r="O51" s="271"/>
      <c r="P51" s="275"/>
      <c r="Q51" s="276"/>
      <c r="R51" s="268"/>
      <c r="S51" s="257"/>
      <c r="T51" s="251"/>
      <c r="U51" s="249"/>
      <c r="V51" s="453"/>
      <c r="W51" s="454"/>
      <c r="X51" s="258" t="n">
        <f aca="false">SUM(G51:W51)</f>
        <v>0</v>
      </c>
      <c r="Y51" s="245" t="n">
        <f aca="false">X51*C51</f>
        <v>0</v>
      </c>
      <c r="Z51" s="259" t="n">
        <f aca="false">D51*X51</f>
        <v>0</v>
      </c>
      <c r="AA51" s="260" t="n">
        <f aca="false">X51*E51</f>
        <v>0</v>
      </c>
      <c r="AB51" s="261"/>
      <c r="AC51" s="262"/>
      <c r="AD51" s="261"/>
      <c r="AE51" s="262"/>
      <c r="AF51" s="261"/>
      <c r="AG51" s="262"/>
      <c r="AH51" s="261" t="n">
        <v>1</v>
      </c>
      <c r="AI51" s="262" t="n">
        <v>3</v>
      </c>
      <c r="AJ51" s="261"/>
      <c r="AK51" s="262"/>
      <c r="AL51" s="261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customFormat="false" ht="12.8" hidden="false" customHeight="false" outlineLevel="0" collapsed="false">
      <c r="A52" s="406" t="s">
        <v>178</v>
      </c>
      <c r="B52" s="265" t="n">
        <v>7998</v>
      </c>
      <c r="C52" s="265" t="n">
        <v>10</v>
      </c>
      <c r="D52" s="327" t="n">
        <v>0.23</v>
      </c>
      <c r="E52" s="444" t="n">
        <v>52</v>
      </c>
      <c r="F52" s="460" t="n">
        <f aca="false">E52*$G$1</f>
        <v>31.2</v>
      </c>
      <c r="G52" s="247"/>
      <c r="H52" s="268"/>
      <c r="I52" s="269"/>
      <c r="J52" s="447"/>
      <c r="K52" s="271"/>
      <c r="L52" s="272"/>
      <c r="M52" s="273"/>
      <c r="N52" s="274"/>
      <c r="O52" s="271"/>
      <c r="P52" s="275"/>
      <c r="Q52" s="276"/>
      <c r="R52" s="268"/>
      <c r="S52" s="257"/>
      <c r="T52" s="271"/>
      <c r="U52" s="269"/>
      <c r="V52" s="448"/>
      <c r="W52" s="454"/>
      <c r="X52" s="258" t="n">
        <f aca="false">SUM(G52:W52)</f>
        <v>0</v>
      </c>
      <c r="Y52" s="245" t="n">
        <f aca="false">X52*C52</f>
        <v>0</v>
      </c>
      <c r="Z52" s="259" t="n">
        <f aca="false">D52*X52</f>
        <v>0</v>
      </c>
      <c r="AA52" s="260" t="n">
        <f aca="false">X52*E52</f>
        <v>0</v>
      </c>
      <c r="AB52" s="261" t="n">
        <v>10</v>
      </c>
      <c r="AC52" s="262"/>
      <c r="AD52" s="261"/>
      <c r="AE52" s="262"/>
      <c r="AF52" s="261"/>
      <c r="AG52" s="262"/>
      <c r="AH52" s="261"/>
      <c r="AI52" s="262"/>
      <c r="AJ52" s="261"/>
      <c r="AK52" s="262"/>
      <c r="AL52" s="261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customFormat="false" ht="12.8" hidden="false" customHeight="false" outlineLevel="0" collapsed="false">
      <c r="A53" s="406" t="s">
        <v>179</v>
      </c>
      <c r="B53" s="245" t="n">
        <v>8352</v>
      </c>
      <c r="C53" s="245" t="n">
        <v>1</v>
      </c>
      <c r="D53" s="245" t="n">
        <v>0.9</v>
      </c>
      <c r="E53" s="452" t="n">
        <v>49</v>
      </c>
      <c r="F53" s="460" t="n">
        <f aca="false">E53*$G$1</f>
        <v>29.4</v>
      </c>
      <c r="G53" s="247"/>
      <c r="H53" s="268"/>
      <c r="I53" s="269"/>
      <c r="J53" s="447"/>
      <c r="K53" s="271"/>
      <c r="L53" s="272"/>
      <c r="M53" s="273"/>
      <c r="N53" s="274"/>
      <c r="O53" s="271"/>
      <c r="P53" s="275"/>
      <c r="Q53" s="276"/>
      <c r="R53" s="268"/>
      <c r="S53" s="257"/>
      <c r="T53" s="251"/>
      <c r="U53" s="249"/>
      <c r="V53" s="453"/>
      <c r="W53" s="454"/>
      <c r="X53" s="258" t="n">
        <f aca="false">SUM(G53:W53)</f>
        <v>0</v>
      </c>
      <c r="Y53" s="245" t="n">
        <f aca="false">X53*C53</f>
        <v>0</v>
      </c>
      <c r="Z53" s="259" t="n">
        <f aca="false">D53*X53</f>
        <v>0</v>
      </c>
      <c r="AA53" s="260" t="n">
        <f aca="false">X53*E53</f>
        <v>0</v>
      </c>
      <c r="AB53" s="261"/>
      <c r="AC53" s="262"/>
      <c r="AD53" s="261" t="n">
        <v>1</v>
      </c>
      <c r="AE53" s="262"/>
      <c r="AF53" s="261"/>
      <c r="AG53" s="262"/>
      <c r="AH53" s="261"/>
      <c r="AI53" s="262"/>
      <c r="AJ53" s="261"/>
      <c r="AK53" s="262"/>
      <c r="AL53" s="261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customFormat="false" ht="12.8" hidden="false" customHeight="false" outlineLevel="0" collapsed="false">
      <c r="A54" s="406" t="s">
        <v>180</v>
      </c>
      <c r="B54" s="265" t="n">
        <v>8062</v>
      </c>
      <c r="C54" s="265" t="n">
        <v>7</v>
      </c>
      <c r="D54" s="327" t="n">
        <v>2.35</v>
      </c>
      <c r="E54" s="444" t="n">
        <v>137</v>
      </c>
      <c r="F54" s="460" t="n">
        <f aca="false">E54*$G$1</f>
        <v>82.2</v>
      </c>
      <c r="G54" s="247"/>
      <c r="H54" s="268"/>
      <c r="I54" s="269"/>
      <c r="J54" s="447"/>
      <c r="K54" s="271"/>
      <c r="L54" s="272"/>
      <c r="M54" s="273"/>
      <c r="N54" s="274"/>
      <c r="O54" s="271"/>
      <c r="P54" s="275"/>
      <c r="Q54" s="276"/>
      <c r="R54" s="268"/>
      <c r="S54" s="257"/>
      <c r="T54" s="271"/>
      <c r="U54" s="269"/>
      <c r="V54" s="448"/>
      <c r="W54" s="454"/>
      <c r="X54" s="258" t="n">
        <f aca="false">SUM(G54:W54)</f>
        <v>0</v>
      </c>
      <c r="Y54" s="245" t="n">
        <f aca="false">X54*C54</f>
        <v>0</v>
      </c>
      <c r="Z54" s="259" t="n">
        <f aca="false">D54*X54</f>
        <v>0</v>
      </c>
      <c r="AA54" s="260" t="n">
        <f aca="false">X54*E54</f>
        <v>0</v>
      </c>
      <c r="AB54" s="261"/>
      <c r="AC54" s="262"/>
      <c r="AD54" s="261" t="n">
        <v>4</v>
      </c>
      <c r="AE54" s="262"/>
      <c r="AF54" s="261" t="n">
        <v>3</v>
      </c>
      <c r="AG54" s="262"/>
      <c r="AH54" s="261"/>
      <c r="AI54" s="262"/>
      <c r="AJ54" s="261"/>
      <c r="AK54" s="262"/>
      <c r="AL54" s="261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customFormat="false" ht="12.8" hidden="false" customHeight="false" outlineLevel="0" collapsed="false">
      <c r="A55" s="406" t="s">
        <v>181</v>
      </c>
      <c r="B55" s="328" t="n">
        <v>8391</v>
      </c>
      <c r="C55" s="328" t="n">
        <v>3</v>
      </c>
      <c r="D55" s="329" t="n">
        <v>1.57</v>
      </c>
      <c r="E55" s="472" t="n">
        <v>125</v>
      </c>
      <c r="F55" s="464" t="n">
        <f aca="false">E55*$G$1</f>
        <v>75</v>
      </c>
      <c r="G55" s="247"/>
      <c r="H55" s="268"/>
      <c r="I55" s="269"/>
      <c r="J55" s="447"/>
      <c r="K55" s="271"/>
      <c r="L55" s="272"/>
      <c r="M55" s="273"/>
      <c r="N55" s="274"/>
      <c r="O55" s="271"/>
      <c r="P55" s="275"/>
      <c r="Q55" s="276"/>
      <c r="R55" s="268"/>
      <c r="S55" s="257"/>
      <c r="T55" s="251"/>
      <c r="U55" s="249"/>
      <c r="V55" s="453"/>
      <c r="W55" s="454"/>
      <c r="X55" s="258" t="n">
        <f aca="false">SUM(G55:W55)</f>
        <v>0</v>
      </c>
      <c r="Y55" s="245" t="n">
        <f aca="false">X55*C55</f>
        <v>0</v>
      </c>
      <c r="Z55" s="259" t="n">
        <f aca="false">D55*X55</f>
        <v>0</v>
      </c>
      <c r="AA55" s="260" t="n">
        <f aca="false">X55*E55</f>
        <v>0</v>
      </c>
      <c r="AB55" s="261"/>
      <c r="AC55" s="262"/>
      <c r="AD55" s="261"/>
      <c r="AE55" s="262"/>
      <c r="AF55" s="261"/>
      <c r="AG55" s="262" t="n">
        <v>1</v>
      </c>
      <c r="AH55" s="261" t="n">
        <v>1</v>
      </c>
      <c r="AI55" s="262" t="n">
        <v>1</v>
      </c>
      <c r="AJ55" s="261"/>
      <c r="AK55" s="262"/>
      <c r="AL55" s="261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customFormat="false" ht="12.8" hidden="false" customHeight="false" outlineLevel="0" collapsed="false">
      <c r="A56" s="406" t="s">
        <v>182</v>
      </c>
      <c r="B56" s="328" t="n">
        <v>8390</v>
      </c>
      <c r="C56" s="328" t="n">
        <v>1</v>
      </c>
      <c r="D56" s="329" t="n">
        <v>1.66</v>
      </c>
      <c r="E56" s="472" t="n">
        <v>105</v>
      </c>
      <c r="F56" s="464" t="n">
        <f aca="false">E56*$G$1</f>
        <v>63</v>
      </c>
      <c r="G56" s="285"/>
      <c r="H56" s="268"/>
      <c r="I56" s="269"/>
      <c r="J56" s="447"/>
      <c r="K56" s="271"/>
      <c r="L56" s="272"/>
      <c r="M56" s="273"/>
      <c r="N56" s="274"/>
      <c r="O56" s="271"/>
      <c r="P56" s="275"/>
      <c r="Q56" s="276"/>
      <c r="R56" s="268"/>
      <c r="S56" s="257"/>
      <c r="T56" s="251"/>
      <c r="U56" s="249"/>
      <c r="V56" s="453"/>
      <c r="W56" s="454"/>
      <c r="X56" s="258" t="n">
        <f aca="false">SUM(G56:W56)</f>
        <v>0</v>
      </c>
      <c r="Y56" s="245" t="n">
        <f aca="false">X56*C56</f>
        <v>0</v>
      </c>
      <c r="Z56" s="259" t="n">
        <f aca="false">D56*X56</f>
        <v>0</v>
      </c>
      <c r="AA56" s="260" t="n">
        <f aca="false">X56*E56</f>
        <v>0</v>
      </c>
      <c r="AB56" s="261"/>
      <c r="AC56" s="262"/>
      <c r="AD56" s="261"/>
      <c r="AE56" s="262"/>
      <c r="AF56" s="261"/>
      <c r="AG56" s="262"/>
      <c r="AH56" s="261"/>
      <c r="AI56" s="262"/>
      <c r="AJ56" s="261" t="n">
        <v>1</v>
      </c>
      <c r="AK56" s="262"/>
      <c r="AL56" s="261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customFormat="false" ht="15" hidden="false" customHeight="false" outlineLevel="0" collapsed="false">
      <c r="A57" s="456" t="s">
        <v>104</v>
      </c>
      <c r="B57" s="346" t="n">
        <v>100005</v>
      </c>
      <c r="C57" s="346" t="n">
        <f aca="false">SUM(C48:C56)</f>
        <v>38</v>
      </c>
      <c r="D57" s="347" t="n">
        <v>17.95</v>
      </c>
      <c r="E57" s="473" t="n">
        <v>1328</v>
      </c>
      <c r="F57" s="236"/>
      <c r="G57" s="237"/>
      <c r="H57" s="268"/>
      <c r="I57" s="269"/>
      <c r="J57" s="447"/>
      <c r="K57" s="271"/>
      <c r="L57" s="272"/>
      <c r="M57" s="273"/>
      <c r="N57" s="274"/>
      <c r="O57" s="271"/>
      <c r="P57" s="275"/>
      <c r="Q57" s="276"/>
      <c r="R57" s="268"/>
      <c r="S57" s="257"/>
      <c r="T57" s="251"/>
      <c r="U57" s="249"/>
      <c r="V57" s="453"/>
      <c r="W57" s="454"/>
      <c r="X57" s="258" t="n">
        <f aca="false">SUM(G57:W57)</f>
        <v>0</v>
      </c>
      <c r="Y57" s="245" t="n">
        <f aca="false">X57*C57</f>
        <v>0</v>
      </c>
      <c r="Z57" s="259" t="n">
        <f aca="false">D57*X57</f>
        <v>0</v>
      </c>
      <c r="AA57" s="260" t="n">
        <f aca="false">X57*E57</f>
        <v>0</v>
      </c>
      <c r="AB57" s="261" t="n">
        <f aca="false">SUM(AB48:AB56)</f>
        <v>12</v>
      </c>
      <c r="AC57" s="262" t="n">
        <f aca="false">SUM(AC48:AC56)</f>
        <v>5</v>
      </c>
      <c r="AD57" s="261" t="n">
        <f aca="false">SUM(AD48:AD56)</f>
        <v>6</v>
      </c>
      <c r="AE57" s="262" t="n">
        <f aca="false">SUM(AE48:AE56)</f>
        <v>0</v>
      </c>
      <c r="AF57" s="261" t="n">
        <f aca="false">SUM(AF48:AF56)</f>
        <v>3</v>
      </c>
      <c r="AG57" s="262" t="n">
        <f aca="false">SUM(AG48:AG56)</f>
        <v>2</v>
      </c>
      <c r="AH57" s="261" t="n">
        <f aca="false">SUM(AH48:AH56)</f>
        <v>3</v>
      </c>
      <c r="AI57" s="262" t="n">
        <v>5</v>
      </c>
      <c r="AJ57" s="261" t="n">
        <f aca="false">SUM(AJ48:AJ56)</f>
        <v>1</v>
      </c>
      <c r="AK57" s="262" t="n">
        <v>5</v>
      </c>
      <c r="AL57" s="261" t="n">
        <f aca="false">SUM(AL48:AL56)</f>
        <v>1</v>
      </c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customFormat="false" ht="12.8" hidden="false" customHeight="false" outlineLevel="0" collapsed="false">
      <c r="A58" s="233" t="s">
        <v>105</v>
      </c>
      <c r="B58" s="349"/>
      <c r="C58" s="349"/>
      <c r="D58" s="349"/>
      <c r="E58" s="440"/>
      <c r="F58" s="460" t="n">
        <f aca="false">E58*$G$1</f>
        <v>0</v>
      </c>
      <c r="G58" s="267"/>
      <c r="H58" s="350"/>
      <c r="I58" s="350"/>
      <c r="J58" s="350"/>
      <c r="K58" s="350"/>
      <c r="L58" s="350"/>
      <c r="M58" s="350"/>
      <c r="N58" s="351"/>
      <c r="O58" s="352"/>
      <c r="P58" s="352"/>
      <c r="Q58" s="352"/>
      <c r="R58" s="352"/>
      <c r="S58" s="350"/>
      <c r="T58" s="350"/>
      <c r="U58" s="350"/>
      <c r="V58" s="350"/>
      <c r="W58" s="462"/>
      <c r="X58" s="240" t="s">
        <v>59</v>
      </c>
      <c r="Y58" s="349"/>
      <c r="Z58" s="349"/>
      <c r="AA58" s="304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customFormat="false" ht="12.8" hidden="false" customHeight="false" outlineLevel="0" collapsed="false">
      <c r="A59" s="406" t="s">
        <v>106</v>
      </c>
      <c r="B59" s="245" t="n">
        <v>7749</v>
      </c>
      <c r="C59" s="245" t="n">
        <v>5</v>
      </c>
      <c r="D59" s="245" t="n">
        <v>1.77</v>
      </c>
      <c r="E59" s="452" t="n">
        <v>99</v>
      </c>
      <c r="F59" s="460" t="n">
        <f aca="false">E59*$G$1</f>
        <v>59.4</v>
      </c>
      <c r="G59" s="247"/>
      <c r="H59" s="268"/>
      <c r="I59" s="269"/>
      <c r="J59" s="447"/>
      <c r="K59" s="271"/>
      <c r="L59" s="272"/>
      <c r="M59" s="273"/>
      <c r="N59" s="274"/>
      <c r="O59" s="271"/>
      <c r="P59" s="275"/>
      <c r="Q59" s="276"/>
      <c r="R59" s="268"/>
      <c r="S59" s="257"/>
      <c r="T59" s="251"/>
      <c r="U59" s="249"/>
      <c r="V59" s="453"/>
      <c r="W59" s="454"/>
      <c r="X59" s="258" t="n">
        <f aca="false">SUM(G59:W59)</f>
        <v>0</v>
      </c>
      <c r="Y59" s="245" t="n">
        <f aca="false">X59*C59</f>
        <v>0</v>
      </c>
      <c r="Z59" s="259" t="n">
        <f aca="false">D59*X59</f>
        <v>0</v>
      </c>
      <c r="AA59" s="260" t="n">
        <f aca="false">X59*E59</f>
        <v>0</v>
      </c>
      <c r="AB59" s="261"/>
      <c r="AC59" s="262"/>
      <c r="AD59" s="261"/>
      <c r="AE59" s="262"/>
      <c r="AF59" s="261"/>
      <c r="AG59" s="262"/>
      <c r="AH59" s="261"/>
      <c r="AI59" s="262"/>
      <c r="AJ59" s="261"/>
      <c r="AK59" s="262"/>
      <c r="AL59" s="261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customFormat="false" ht="12.8" hidden="false" customHeight="false" outlineLevel="0" collapsed="false">
      <c r="A60" s="406" t="s">
        <v>107</v>
      </c>
      <c r="B60" s="265" t="n">
        <v>7737</v>
      </c>
      <c r="C60" s="265" t="n">
        <v>7</v>
      </c>
      <c r="D60" s="327" t="n">
        <v>1.66</v>
      </c>
      <c r="E60" s="444" t="n">
        <v>99</v>
      </c>
      <c r="F60" s="460" t="n">
        <f aca="false">E60*$G$1</f>
        <v>59.4</v>
      </c>
      <c r="G60" s="247"/>
      <c r="H60" s="268"/>
      <c r="I60" s="269"/>
      <c r="J60" s="447"/>
      <c r="K60" s="271"/>
      <c r="L60" s="272"/>
      <c r="M60" s="273"/>
      <c r="N60" s="274"/>
      <c r="O60" s="271"/>
      <c r="P60" s="275"/>
      <c r="Q60" s="276"/>
      <c r="R60" s="268"/>
      <c r="S60" s="257"/>
      <c r="T60" s="271"/>
      <c r="U60" s="269"/>
      <c r="V60" s="448"/>
      <c r="W60" s="454"/>
      <c r="X60" s="258" t="n">
        <f aca="false">SUM(G60:W60)</f>
        <v>0</v>
      </c>
      <c r="Y60" s="245" t="n">
        <f aca="false">X60*C60</f>
        <v>0</v>
      </c>
      <c r="Z60" s="259" t="n">
        <f aca="false">D60*X60</f>
        <v>0</v>
      </c>
      <c r="AA60" s="260" t="n">
        <f aca="false">X60*E60</f>
        <v>0</v>
      </c>
      <c r="AB60" s="261"/>
      <c r="AC60" s="262"/>
      <c r="AD60" s="261"/>
      <c r="AE60" s="262"/>
      <c r="AF60" s="261"/>
      <c r="AG60" s="262"/>
      <c r="AH60" s="261"/>
      <c r="AI60" s="262"/>
      <c r="AJ60" s="261"/>
      <c r="AK60" s="262"/>
      <c r="AL60" s="261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customFormat="false" ht="12.8" hidden="false" customHeight="false" outlineLevel="0" collapsed="false">
      <c r="A61" s="406" t="s">
        <v>108</v>
      </c>
      <c r="B61" s="245" t="n">
        <v>7738</v>
      </c>
      <c r="C61" s="245" t="n">
        <v>8</v>
      </c>
      <c r="D61" s="263" t="n">
        <v>0.65</v>
      </c>
      <c r="E61" s="452" t="n">
        <v>55</v>
      </c>
      <c r="F61" s="460" t="n">
        <f aca="false">E61*$G$1</f>
        <v>33</v>
      </c>
      <c r="G61" s="247"/>
      <c r="H61" s="268"/>
      <c r="I61" s="269"/>
      <c r="J61" s="447"/>
      <c r="K61" s="271"/>
      <c r="L61" s="272"/>
      <c r="M61" s="273"/>
      <c r="N61" s="274"/>
      <c r="O61" s="271"/>
      <c r="P61" s="275"/>
      <c r="Q61" s="276"/>
      <c r="R61" s="268"/>
      <c r="S61" s="257"/>
      <c r="T61" s="251"/>
      <c r="U61" s="249"/>
      <c r="V61" s="453"/>
      <c r="W61" s="454"/>
      <c r="X61" s="258" t="n">
        <f aca="false">SUM(G61:W61)</f>
        <v>0</v>
      </c>
      <c r="Y61" s="245" t="n">
        <f aca="false">X61*C61</f>
        <v>0</v>
      </c>
      <c r="Z61" s="259" t="n">
        <f aca="false">D61*X61</f>
        <v>0</v>
      </c>
      <c r="AA61" s="260" t="n">
        <f aca="false">X61*E61</f>
        <v>0</v>
      </c>
      <c r="AB61" s="261"/>
      <c r="AC61" s="262"/>
      <c r="AD61" s="261"/>
      <c r="AE61" s="262"/>
      <c r="AF61" s="261"/>
      <c r="AG61" s="262"/>
      <c r="AH61" s="261"/>
      <c r="AI61" s="262"/>
      <c r="AJ61" s="261"/>
      <c r="AK61" s="262"/>
      <c r="AL61" s="261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customFormat="false" ht="12.8" hidden="false" customHeight="false" outlineLevel="0" collapsed="false">
      <c r="A62" s="456" t="s">
        <v>109</v>
      </c>
      <c r="B62" s="346" t="n">
        <v>100006</v>
      </c>
      <c r="C62" s="346" t="n">
        <f aca="false">SUM(C59:C61)</f>
        <v>20</v>
      </c>
      <c r="D62" s="347" t="n">
        <f aca="false">SUM(D59:D61)</f>
        <v>4.08</v>
      </c>
      <c r="E62" s="473" t="n">
        <v>253</v>
      </c>
      <c r="F62" s="460" t="n">
        <f aca="false">E62*$G$1</f>
        <v>151.8</v>
      </c>
      <c r="G62" s="247"/>
      <c r="H62" s="268"/>
      <c r="I62" s="269"/>
      <c r="J62" s="447"/>
      <c r="K62" s="271"/>
      <c r="L62" s="272"/>
      <c r="M62" s="273"/>
      <c r="N62" s="274"/>
      <c r="O62" s="271"/>
      <c r="P62" s="275"/>
      <c r="Q62" s="276"/>
      <c r="R62" s="268"/>
      <c r="S62" s="257"/>
      <c r="T62" s="251"/>
      <c r="U62" s="249"/>
      <c r="V62" s="453"/>
      <c r="W62" s="454"/>
      <c r="X62" s="258" t="n">
        <f aca="false">SUM(G62:W62)</f>
        <v>0</v>
      </c>
      <c r="Y62" s="245" t="n">
        <f aca="false">X62*C62</f>
        <v>0</v>
      </c>
      <c r="Z62" s="259" t="n">
        <f aca="false">D62*X62</f>
        <v>0</v>
      </c>
      <c r="AA62" s="260" t="n">
        <f aca="false">X62*E62</f>
        <v>0</v>
      </c>
      <c r="AB62" s="261"/>
      <c r="AC62" s="262"/>
      <c r="AD62" s="261"/>
      <c r="AE62" s="262"/>
      <c r="AF62" s="261"/>
      <c r="AG62" s="262"/>
      <c r="AH62" s="261"/>
      <c r="AI62" s="262"/>
      <c r="AJ62" s="261"/>
      <c r="AK62" s="262"/>
      <c r="AL62" s="261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3" customFormat="false" ht="15" hidden="false" customHeight="false" outlineLevel="0" collapsed="false">
      <c r="A63" s="356" t="s">
        <v>110</v>
      </c>
      <c r="B63" s="300"/>
      <c r="C63" s="300"/>
      <c r="D63" s="300"/>
      <c r="E63" s="474"/>
      <c r="F63" s="460" t="n">
        <f aca="false">E63*$G$1</f>
        <v>0</v>
      </c>
      <c r="G63" s="247"/>
      <c r="H63" s="350"/>
      <c r="I63" s="350"/>
      <c r="J63" s="350"/>
      <c r="K63" s="350"/>
      <c r="L63" s="350"/>
      <c r="M63" s="350"/>
      <c r="N63" s="351"/>
      <c r="O63" s="352"/>
      <c r="P63" s="352"/>
      <c r="Q63" s="352"/>
      <c r="R63" s="352"/>
      <c r="S63" s="350"/>
      <c r="T63" s="350"/>
      <c r="U63" s="350"/>
      <c r="V63" s="350"/>
      <c r="W63" s="462"/>
      <c r="X63" s="358" t="s">
        <v>59</v>
      </c>
      <c r="Y63" s="300"/>
      <c r="Z63" s="359"/>
      <c r="AA63" s="304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customFormat="false" ht="12.8" hidden="false" customHeight="false" outlineLevel="0" collapsed="false">
      <c r="A64" s="406" t="s">
        <v>111</v>
      </c>
      <c r="B64" s="245" t="n">
        <v>7027</v>
      </c>
      <c r="C64" s="245" t="n">
        <v>4</v>
      </c>
      <c r="D64" s="263" t="n">
        <v>4.617</v>
      </c>
      <c r="E64" s="452" t="n">
        <v>228</v>
      </c>
      <c r="F64" s="460" t="n">
        <f aca="false">E64*$G$1</f>
        <v>136.8</v>
      </c>
      <c r="G64" s="247"/>
      <c r="H64" s="268"/>
      <c r="I64" s="269"/>
      <c r="J64" s="447"/>
      <c r="K64" s="271"/>
      <c r="L64" s="272"/>
      <c r="M64" s="273"/>
      <c r="N64" s="274"/>
      <c r="O64" s="271"/>
      <c r="P64" s="275"/>
      <c r="Q64" s="276"/>
      <c r="R64" s="268"/>
      <c r="S64" s="257"/>
      <c r="T64" s="251"/>
      <c r="U64" s="249"/>
      <c r="V64" s="453"/>
      <c r="W64" s="454"/>
      <c r="X64" s="258" t="n">
        <f aca="false">SUM(G64:W64)</f>
        <v>0</v>
      </c>
      <c r="Y64" s="245" t="n">
        <f aca="false">X64*C64</f>
        <v>0</v>
      </c>
      <c r="Z64" s="259" t="n">
        <f aca="false">D64*X64</f>
        <v>0</v>
      </c>
      <c r="AA64" s="260" t="n">
        <f aca="false">X64*E64</f>
        <v>0</v>
      </c>
      <c r="AB64" s="261"/>
      <c r="AC64" s="262"/>
      <c r="AD64" s="261"/>
      <c r="AE64" s="262"/>
      <c r="AF64" s="261"/>
      <c r="AG64" s="262" t="n">
        <v>4</v>
      </c>
      <c r="AH64" s="261"/>
      <c r="AI64" s="262"/>
      <c r="AJ64" s="261"/>
      <c r="AK64" s="262"/>
      <c r="AL64" s="261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customFormat="false" ht="12.8" hidden="false" customHeight="false" outlineLevel="0" collapsed="false">
      <c r="A65" s="406" t="s">
        <v>112</v>
      </c>
      <c r="B65" s="245" t="n">
        <v>6621</v>
      </c>
      <c r="C65" s="245" t="n">
        <v>4</v>
      </c>
      <c r="D65" s="263" t="n">
        <v>2.464</v>
      </c>
      <c r="E65" s="452" t="n">
        <v>185</v>
      </c>
      <c r="F65" s="460" t="n">
        <f aca="false">E65*$G$1</f>
        <v>111</v>
      </c>
      <c r="G65" s="247"/>
      <c r="H65" s="268"/>
      <c r="I65" s="269"/>
      <c r="J65" s="447"/>
      <c r="K65" s="271"/>
      <c r="L65" s="272"/>
      <c r="M65" s="273"/>
      <c r="N65" s="274"/>
      <c r="O65" s="271"/>
      <c r="P65" s="275"/>
      <c r="Q65" s="276"/>
      <c r="R65" s="268"/>
      <c r="S65" s="257"/>
      <c r="T65" s="251"/>
      <c r="U65" s="249"/>
      <c r="V65" s="453"/>
      <c r="W65" s="454"/>
      <c r="X65" s="258" t="n">
        <f aca="false">SUM(G65:W65)</f>
        <v>0</v>
      </c>
      <c r="Y65" s="245" t="n">
        <f aca="false">X65*C65</f>
        <v>0</v>
      </c>
      <c r="Z65" s="259" t="n">
        <f aca="false">D65*X65</f>
        <v>0</v>
      </c>
      <c r="AA65" s="260" t="n">
        <f aca="false">X65*E65</f>
        <v>0</v>
      </c>
      <c r="AB65" s="261"/>
      <c r="AC65" s="262"/>
      <c r="AD65" s="261"/>
      <c r="AE65" s="262"/>
      <c r="AF65" s="261"/>
      <c r="AG65" s="262" t="n">
        <v>1</v>
      </c>
      <c r="AH65" s="261" t="n">
        <v>2</v>
      </c>
      <c r="AI65" s="262" t="n">
        <v>1</v>
      </c>
      <c r="AJ65" s="261"/>
      <c r="AK65" s="262"/>
      <c r="AL65" s="261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customFormat="false" ht="12.8" hidden="false" customHeight="false" outlineLevel="0" collapsed="false">
      <c r="A66" s="406" t="s">
        <v>113</v>
      </c>
      <c r="B66" s="245" t="n">
        <v>6597</v>
      </c>
      <c r="C66" s="245" t="n">
        <v>10</v>
      </c>
      <c r="D66" s="263" t="n">
        <v>0.336</v>
      </c>
      <c r="E66" s="452" t="n">
        <v>57</v>
      </c>
      <c r="F66" s="460" t="n">
        <f aca="false">E66*$G$1</f>
        <v>34.2</v>
      </c>
      <c r="G66" s="247"/>
      <c r="H66" s="268"/>
      <c r="I66" s="269"/>
      <c r="J66" s="447"/>
      <c r="K66" s="271"/>
      <c r="L66" s="272"/>
      <c r="M66" s="273"/>
      <c r="N66" s="274"/>
      <c r="O66" s="271"/>
      <c r="P66" s="275"/>
      <c r="Q66" s="276"/>
      <c r="R66" s="268"/>
      <c r="S66" s="257"/>
      <c r="T66" s="251"/>
      <c r="U66" s="249"/>
      <c r="V66" s="453"/>
      <c r="W66" s="454"/>
      <c r="X66" s="258" t="n">
        <f aca="false">SUM(G66:W66)</f>
        <v>0</v>
      </c>
      <c r="Y66" s="245" t="n">
        <f aca="false">X66*C66</f>
        <v>0</v>
      </c>
      <c r="Z66" s="259" t="n">
        <f aca="false">D66*X66</f>
        <v>0</v>
      </c>
      <c r="AA66" s="260" t="n">
        <f aca="false">X66*E66</f>
        <v>0</v>
      </c>
      <c r="AB66" s="261" t="n">
        <v>10</v>
      </c>
      <c r="AC66" s="262"/>
      <c r="AD66" s="261"/>
      <c r="AE66" s="262"/>
      <c r="AF66" s="261"/>
      <c r="AG66" s="262"/>
      <c r="AH66" s="261"/>
      <c r="AI66" s="262"/>
      <c r="AJ66" s="261"/>
      <c r="AK66" s="262"/>
      <c r="AL66" s="261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customFormat="false" ht="12.8" hidden="false" customHeight="false" outlineLevel="0" collapsed="false">
      <c r="A67" s="406" t="s">
        <v>114</v>
      </c>
      <c r="B67" s="245" t="n">
        <v>6577</v>
      </c>
      <c r="C67" s="245" t="n">
        <v>12</v>
      </c>
      <c r="D67" s="263" t="n">
        <v>0.093</v>
      </c>
      <c r="E67" s="452" t="n">
        <v>42</v>
      </c>
      <c r="F67" s="460" t="n">
        <f aca="false">E67*$G$1</f>
        <v>25.2</v>
      </c>
      <c r="G67" s="247"/>
      <c r="H67" s="268"/>
      <c r="I67" s="269"/>
      <c r="J67" s="447"/>
      <c r="K67" s="271"/>
      <c r="L67" s="272"/>
      <c r="M67" s="273"/>
      <c r="N67" s="274"/>
      <c r="O67" s="271"/>
      <c r="P67" s="275"/>
      <c r="Q67" s="276"/>
      <c r="R67" s="268"/>
      <c r="S67" s="257"/>
      <c r="T67" s="251"/>
      <c r="U67" s="249"/>
      <c r="V67" s="453"/>
      <c r="W67" s="454"/>
      <c r="X67" s="258" t="n">
        <f aca="false">SUM(G67:W67)</f>
        <v>0</v>
      </c>
      <c r="Y67" s="245" t="n">
        <f aca="false">X67*C67</f>
        <v>0</v>
      </c>
      <c r="Z67" s="259" t="n">
        <f aca="false">D67*X67</f>
        <v>0</v>
      </c>
      <c r="AA67" s="260" t="n">
        <f aca="false">X67*E67</f>
        <v>0</v>
      </c>
      <c r="AB67" s="261"/>
      <c r="AC67" s="262"/>
      <c r="AD67" s="261"/>
      <c r="AE67" s="262"/>
      <c r="AF67" s="261"/>
      <c r="AG67" s="262"/>
      <c r="AH67" s="261"/>
      <c r="AI67" s="262"/>
      <c r="AJ67" s="261"/>
      <c r="AK67" s="262"/>
      <c r="AL67" s="261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customFormat="false" ht="12.8" hidden="false" customHeight="false" outlineLevel="0" collapsed="false">
      <c r="A68" s="406" t="s">
        <v>116</v>
      </c>
      <c r="B68" s="245" t="n">
        <v>6499</v>
      </c>
      <c r="C68" s="245" t="n">
        <v>6</v>
      </c>
      <c r="D68" s="263" t="n">
        <v>2.6</v>
      </c>
      <c r="E68" s="452" t="n">
        <v>144</v>
      </c>
      <c r="F68" s="464" t="n">
        <f aca="false">E68*$G$1</f>
        <v>86.4</v>
      </c>
      <c r="G68" s="285"/>
      <c r="H68" s="268"/>
      <c r="I68" s="269"/>
      <c r="J68" s="447"/>
      <c r="K68" s="271"/>
      <c r="L68" s="272"/>
      <c r="M68" s="273"/>
      <c r="N68" s="274"/>
      <c r="O68" s="271"/>
      <c r="P68" s="275"/>
      <c r="Q68" s="276"/>
      <c r="R68" s="268"/>
      <c r="S68" s="257"/>
      <c r="T68" s="251"/>
      <c r="U68" s="249"/>
      <c r="V68" s="453"/>
      <c r="W68" s="454"/>
      <c r="X68" s="258" t="n">
        <f aca="false">SUM(G68:W68)</f>
        <v>0</v>
      </c>
      <c r="Y68" s="245" t="n">
        <f aca="false">X68*C68</f>
        <v>0</v>
      </c>
      <c r="Z68" s="259" t="n">
        <f aca="false">D68*X68</f>
        <v>0</v>
      </c>
      <c r="AA68" s="260" t="n">
        <f aca="false">X68*E68</f>
        <v>0</v>
      </c>
      <c r="AB68" s="261"/>
      <c r="AC68" s="262" t="n">
        <v>2</v>
      </c>
      <c r="AD68" s="261" t="n">
        <v>4</v>
      </c>
      <c r="AE68" s="262"/>
      <c r="AF68" s="261"/>
      <c r="AG68" s="262"/>
      <c r="AH68" s="261"/>
      <c r="AI68" s="262"/>
      <c r="AJ68" s="261"/>
      <c r="AK68" s="262"/>
      <c r="AL68" s="261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customFormat="false" ht="15" hidden="false" customHeight="false" outlineLevel="0" collapsed="false">
      <c r="A69" s="406" t="s">
        <v>117</v>
      </c>
      <c r="B69" s="245" t="n">
        <v>6602</v>
      </c>
      <c r="C69" s="245" t="n">
        <v>12</v>
      </c>
      <c r="D69" s="263" t="n">
        <v>2.125</v>
      </c>
      <c r="E69" s="452" t="n">
        <v>144</v>
      </c>
      <c r="F69" s="236"/>
      <c r="G69" s="237"/>
      <c r="H69" s="268"/>
      <c r="I69" s="269"/>
      <c r="J69" s="447"/>
      <c r="K69" s="271"/>
      <c r="L69" s="272"/>
      <c r="M69" s="273"/>
      <c r="N69" s="274"/>
      <c r="O69" s="271"/>
      <c r="P69" s="275"/>
      <c r="Q69" s="276"/>
      <c r="R69" s="268"/>
      <c r="S69" s="257"/>
      <c r="T69" s="251"/>
      <c r="U69" s="249"/>
      <c r="V69" s="453"/>
      <c r="W69" s="454"/>
      <c r="X69" s="258" t="n">
        <f aca="false">SUM(G69:W69)</f>
        <v>0</v>
      </c>
      <c r="Y69" s="245" t="n">
        <f aca="false">X69*C69</f>
        <v>0</v>
      </c>
      <c r="Z69" s="259" t="n">
        <f aca="false">D69*X69</f>
        <v>0</v>
      </c>
      <c r="AA69" s="260" t="n">
        <f aca="false">X69*E69</f>
        <v>0</v>
      </c>
      <c r="AB69" s="261" t="n">
        <v>6</v>
      </c>
      <c r="AC69" s="262" t="n">
        <v>6</v>
      </c>
      <c r="AD69" s="261"/>
      <c r="AE69" s="262"/>
      <c r="AF69" s="261"/>
      <c r="AG69" s="262"/>
      <c r="AH69" s="261"/>
      <c r="AI69" s="262"/>
      <c r="AJ69" s="261"/>
      <c r="AK69" s="262"/>
      <c r="AL69" s="261"/>
      <c r="AM69" s="8"/>
      <c r="AN69" s="8"/>
      <c r="AO69" s="8"/>
      <c r="AP69" s="8"/>
      <c r="AQ69" s="8"/>
      <c r="AR69" s="8"/>
      <c r="AS69" s="8"/>
      <c r="AT69" s="8"/>
      <c r="AU69" s="8"/>
      <c r="AV69" s="8"/>
    </row>
    <row r="70" customFormat="false" ht="12.8" hidden="false" customHeight="false" outlineLevel="0" collapsed="false">
      <c r="A70" s="406" t="s">
        <v>118</v>
      </c>
      <c r="B70" s="245" t="n">
        <v>7029</v>
      </c>
      <c r="C70" s="245" t="n">
        <v>4</v>
      </c>
      <c r="D70" s="263" t="n">
        <v>4.278</v>
      </c>
      <c r="E70" s="452" t="n">
        <v>213</v>
      </c>
      <c r="F70" s="460" t="n">
        <f aca="false">E70*$G$1</f>
        <v>127.8</v>
      </c>
      <c r="G70" s="267"/>
      <c r="H70" s="268"/>
      <c r="I70" s="269"/>
      <c r="J70" s="447"/>
      <c r="K70" s="271"/>
      <c r="L70" s="272"/>
      <c r="M70" s="273"/>
      <c r="N70" s="274"/>
      <c r="O70" s="271"/>
      <c r="P70" s="275"/>
      <c r="Q70" s="276"/>
      <c r="R70" s="268"/>
      <c r="S70" s="257"/>
      <c r="T70" s="251"/>
      <c r="U70" s="249"/>
      <c r="V70" s="453"/>
      <c r="W70" s="454"/>
      <c r="X70" s="258" t="n">
        <f aca="false">SUM(G70:W70)</f>
        <v>0</v>
      </c>
      <c r="Y70" s="245" t="n">
        <f aca="false">X70*C70</f>
        <v>0</v>
      </c>
      <c r="Z70" s="259" t="n">
        <f aca="false">D70*X70</f>
        <v>0</v>
      </c>
      <c r="AA70" s="260" t="n">
        <f aca="false">X70*E70</f>
        <v>0</v>
      </c>
      <c r="AB70" s="261"/>
      <c r="AC70" s="262"/>
      <c r="AD70" s="261"/>
      <c r="AE70" s="262"/>
      <c r="AF70" s="261" t="n">
        <v>3</v>
      </c>
      <c r="AG70" s="262" t="n">
        <v>1</v>
      </c>
      <c r="AH70" s="261"/>
      <c r="AI70" s="262"/>
      <c r="AJ70" s="261"/>
      <c r="AK70" s="262"/>
      <c r="AL70" s="261"/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customFormat="false" ht="12.8" hidden="false" customHeight="false" outlineLevel="0" collapsed="false">
      <c r="A71" s="406" t="s">
        <v>119</v>
      </c>
      <c r="B71" s="245" t="n">
        <v>6631</v>
      </c>
      <c r="C71" s="245" t="n">
        <v>7</v>
      </c>
      <c r="D71" s="263" t="n">
        <v>3.37</v>
      </c>
      <c r="E71" s="475" t="n">
        <v>183</v>
      </c>
      <c r="F71" s="460" t="n">
        <f aca="false">E71*$G$1</f>
        <v>109.8</v>
      </c>
      <c r="G71" s="247"/>
      <c r="H71" s="268"/>
      <c r="I71" s="269"/>
      <c r="J71" s="447"/>
      <c r="K71" s="271"/>
      <c r="L71" s="272"/>
      <c r="M71" s="273"/>
      <c r="N71" s="274"/>
      <c r="O71" s="271"/>
      <c r="P71" s="275"/>
      <c r="Q71" s="276"/>
      <c r="R71" s="268"/>
      <c r="S71" s="257"/>
      <c r="T71" s="251"/>
      <c r="U71" s="249"/>
      <c r="V71" s="453"/>
      <c r="W71" s="454"/>
      <c r="X71" s="258" t="n">
        <f aca="false">SUM(G71:W71)</f>
        <v>0</v>
      </c>
      <c r="Y71" s="245" t="n">
        <f aca="false">X71*C71</f>
        <v>0</v>
      </c>
      <c r="Z71" s="259" t="n">
        <f aca="false">D71*X71</f>
        <v>0</v>
      </c>
      <c r="AA71" s="260" t="n">
        <f aca="false">X71*E71</f>
        <v>0</v>
      </c>
      <c r="AB71" s="261"/>
      <c r="AC71" s="262"/>
      <c r="AD71" s="261"/>
      <c r="AE71" s="262" t="n">
        <v>2</v>
      </c>
      <c r="AF71" s="261" t="n">
        <v>4</v>
      </c>
      <c r="AG71" s="262" t="n">
        <v>1</v>
      </c>
      <c r="AH71" s="261"/>
      <c r="AI71" s="262"/>
      <c r="AJ71" s="261"/>
      <c r="AK71" s="262"/>
      <c r="AL71" s="261"/>
      <c r="AM71" s="8"/>
      <c r="AN71" s="8"/>
      <c r="AO71" s="8"/>
      <c r="AP71" s="8"/>
      <c r="AQ71" s="8"/>
      <c r="AR71" s="8"/>
      <c r="AS71" s="8"/>
      <c r="AT71" s="8"/>
      <c r="AU71" s="8"/>
      <c r="AV71" s="8"/>
    </row>
    <row r="72" customFormat="false" ht="12.8" hidden="false" customHeight="false" outlineLevel="0" collapsed="false">
      <c r="A72" s="406" t="s">
        <v>120</v>
      </c>
      <c r="B72" s="245" t="n">
        <v>6632</v>
      </c>
      <c r="C72" s="245" t="n">
        <v>8</v>
      </c>
      <c r="D72" s="263" t="n">
        <v>2.839</v>
      </c>
      <c r="E72" s="452" t="n">
        <v>163</v>
      </c>
      <c r="F72" s="460" t="n">
        <f aca="false">E72*$G$1</f>
        <v>97.8</v>
      </c>
      <c r="G72" s="247"/>
      <c r="H72" s="268"/>
      <c r="I72" s="269"/>
      <c r="J72" s="447"/>
      <c r="K72" s="271"/>
      <c r="L72" s="272"/>
      <c r="M72" s="273"/>
      <c r="N72" s="274"/>
      <c r="O72" s="271"/>
      <c r="P72" s="275"/>
      <c r="Q72" s="276"/>
      <c r="R72" s="268"/>
      <c r="S72" s="257"/>
      <c r="T72" s="251"/>
      <c r="U72" s="249"/>
      <c r="V72" s="453"/>
      <c r="W72" s="454"/>
      <c r="X72" s="258" t="n">
        <f aca="false">SUM(G72:W72)</f>
        <v>0</v>
      </c>
      <c r="Y72" s="245" t="n">
        <f aca="false">X72*C72</f>
        <v>0</v>
      </c>
      <c r="Z72" s="259" t="n">
        <f aca="false">D72*X72</f>
        <v>0</v>
      </c>
      <c r="AA72" s="260" t="n">
        <f aca="false">X72*E72</f>
        <v>0</v>
      </c>
      <c r="AB72" s="261"/>
      <c r="AC72" s="262" t="n">
        <v>1</v>
      </c>
      <c r="AD72" s="261"/>
      <c r="AE72" s="262" t="n">
        <v>2</v>
      </c>
      <c r="AF72" s="261" t="n">
        <v>5</v>
      </c>
      <c r="AG72" s="262"/>
      <c r="AH72" s="261"/>
      <c r="AI72" s="262"/>
      <c r="AJ72" s="261"/>
      <c r="AK72" s="262"/>
      <c r="AL72" s="261"/>
      <c r="AM72" s="8"/>
      <c r="AN72" s="8"/>
      <c r="AO72" s="8"/>
      <c r="AP72" s="8"/>
      <c r="AQ72" s="8"/>
      <c r="AR72" s="8"/>
      <c r="AS72" s="8"/>
      <c r="AT72" s="8"/>
      <c r="AU72" s="8"/>
      <c r="AV72" s="8"/>
    </row>
    <row r="73" customFormat="false" ht="12.8" hidden="false" customHeight="false" outlineLevel="0" collapsed="false">
      <c r="A73" s="406" t="s">
        <v>121</v>
      </c>
      <c r="B73" s="245" t="n">
        <v>6739</v>
      </c>
      <c r="C73" s="245" t="n">
        <v>9</v>
      </c>
      <c r="D73" s="263" t="n">
        <v>2.242</v>
      </c>
      <c r="E73" s="452" t="n">
        <v>139</v>
      </c>
      <c r="F73" s="460" t="n">
        <f aca="false">E73*$G$1</f>
        <v>83.4</v>
      </c>
      <c r="G73" s="247"/>
      <c r="H73" s="268"/>
      <c r="I73" s="269"/>
      <c r="J73" s="447"/>
      <c r="K73" s="271"/>
      <c r="L73" s="272"/>
      <c r="M73" s="273"/>
      <c r="N73" s="274"/>
      <c r="O73" s="271"/>
      <c r="P73" s="275"/>
      <c r="Q73" s="276"/>
      <c r="R73" s="268"/>
      <c r="S73" s="257"/>
      <c r="T73" s="251"/>
      <c r="U73" s="249"/>
      <c r="V73" s="453"/>
      <c r="W73" s="454"/>
      <c r="X73" s="258" t="n">
        <f aca="false">SUM(G73:W73)</f>
        <v>0</v>
      </c>
      <c r="Y73" s="245" t="n">
        <f aca="false">X73*C73</f>
        <v>0</v>
      </c>
      <c r="Z73" s="259" t="n">
        <f aca="false">D73*X73</f>
        <v>0</v>
      </c>
      <c r="AA73" s="260" t="n">
        <f aca="false">X73*E73</f>
        <v>0</v>
      </c>
      <c r="AB73" s="261"/>
      <c r="AC73" s="262" t="n">
        <v>1</v>
      </c>
      <c r="AD73" s="261" t="n">
        <v>4</v>
      </c>
      <c r="AE73" s="262" t="n">
        <v>4</v>
      </c>
      <c r="AF73" s="261"/>
      <c r="AG73" s="262"/>
      <c r="AH73" s="261"/>
      <c r="AI73" s="262"/>
      <c r="AJ73" s="261"/>
      <c r="AK73" s="262"/>
      <c r="AL73" s="261"/>
      <c r="AM73" s="8"/>
      <c r="AN73" s="8"/>
      <c r="AO73" s="8"/>
      <c r="AP73" s="8"/>
      <c r="AQ73" s="8"/>
      <c r="AR73" s="8"/>
      <c r="AS73" s="8"/>
      <c r="AT73" s="8"/>
      <c r="AU73" s="8"/>
      <c r="AV73" s="8"/>
    </row>
    <row r="74" customFormat="false" ht="12.8" hidden="false" customHeight="false" outlineLevel="0" collapsed="false">
      <c r="A74" s="406" t="s">
        <v>122</v>
      </c>
      <c r="B74" s="265" t="n">
        <v>6594</v>
      </c>
      <c r="C74" s="265" t="n">
        <v>12</v>
      </c>
      <c r="D74" s="327" t="n">
        <v>2.443</v>
      </c>
      <c r="E74" s="444" t="n">
        <v>159</v>
      </c>
      <c r="F74" s="464" t="n">
        <f aca="false">E74*$G$1</f>
        <v>95.4</v>
      </c>
      <c r="G74" s="285"/>
      <c r="H74" s="268"/>
      <c r="I74" s="269"/>
      <c r="J74" s="447"/>
      <c r="K74" s="271"/>
      <c r="L74" s="272"/>
      <c r="M74" s="273"/>
      <c r="N74" s="274"/>
      <c r="O74" s="271"/>
      <c r="P74" s="275"/>
      <c r="Q74" s="276"/>
      <c r="R74" s="268"/>
      <c r="S74" s="257"/>
      <c r="T74" s="271"/>
      <c r="U74" s="269"/>
      <c r="V74" s="448"/>
      <c r="W74" s="454"/>
      <c r="X74" s="258" t="n">
        <f aca="false">SUM(G74:W74)</f>
        <v>0</v>
      </c>
      <c r="Y74" s="245" t="n">
        <f aca="false">X74*C74</f>
        <v>0</v>
      </c>
      <c r="Z74" s="259" t="n">
        <f aca="false">D74*X74</f>
        <v>0</v>
      </c>
      <c r="AA74" s="260" t="n">
        <f aca="false">X74*E74</f>
        <v>0</v>
      </c>
      <c r="AB74" s="261"/>
      <c r="AC74" s="262" t="n">
        <v>6</v>
      </c>
      <c r="AD74" s="261" t="n">
        <v>6</v>
      </c>
      <c r="AE74" s="262"/>
      <c r="AF74" s="261"/>
      <c r="AG74" s="262"/>
      <c r="AH74" s="261"/>
      <c r="AI74" s="262"/>
      <c r="AJ74" s="261"/>
      <c r="AK74" s="262"/>
      <c r="AL74" s="261"/>
      <c r="AM74" s="8"/>
      <c r="AN74" s="8"/>
      <c r="AO74" s="8"/>
      <c r="AP74" s="8"/>
      <c r="AQ74" s="8"/>
      <c r="AR74" s="8"/>
      <c r="AS74" s="8"/>
      <c r="AT74" s="8"/>
      <c r="AU74" s="8"/>
      <c r="AV74" s="8"/>
    </row>
    <row r="75" customFormat="false" ht="12.8" hidden="false" customHeight="false" outlineLevel="0" collapsed="false">
      <c r="A75" s="406" t="s">
        <v>123</v>
      </c>
      <c r="B75" s="245" t="n">
        <v>7110</v>
      </c>
      <c r="C75" s="245" t="n">
        <v>7</v>
      </c>
      <c r="D75" s="263" t="n">
        <v>5.165</v>
      </c>
      <c r="E75" s="452" t="n">
        <v>249</v>
      </c>
      <c r="F75" s="236"/>
      <c r="G75" s="350"/>
      <c r="H75" s="268"/>
      <c r="I75" s="269"/>
      <c r="J75" s="447"/>
      <c r="K75" s="271"/>
      <c r="L75" s="272"/>
      <c r="M75" s="273"/>
      <c r="N75" s="274"/>
      <c r="O75" s="271"/>
      <c r="P75" s="275"/>
      <c r="Q75" s="276"/>
      <c r="R75" s="268"/>
      <c r="S75" s="257"/>
      <c r="T75" s="251"/>
      <c r="U75" s="249"/>
      <c r="V75" s="453"/>
      <c r="W75" s="454"/>
      <c r="X75" s="258" t="n">
        <f aca="false">SUM(G75:W75)</f>
        <v>0</v>
      </c>
      <c r="Y75" s="245" t="n">
        <f aca="false">X75*C75</f>
        <v>0</v>
      </c>
      <c r="Z75" s="259" t="n">
        <f aca="false">D75*X75</f>
        <v>0</v>
      </c>
      <c r="AA75" s="260" t="n">
        <f aca="false">X75*E75</f>
        <v>0</v>
      </c>
      <c r="AB75" s="261"/>
      <c r="AC75" s="262"/>
      <c r="AD75" s="261" t="n">
        <v>1</v>
      </c>
      <c r="AE75" s="262" t="n">
        <v>2</v>
      </c>
      <c r="AF75" s="261" t="n">
        <v>2</v>
      </c>
      <c r="AG75" s="262" t="n">
        <v>2</v>
      </c>
      <c r="AH75" s="261"/>
      <c r="AI75" s="262"/>
      <c r="AJ75" s="261"/>
      <c r="AK75" s="262"/>
      <c r="AL75" s="261"/>
      <c r="AM75" s="8"/>
      <c r="AN75" s="8"/>
      <c r="AO75" s="8"/>
      <c r="AP75" s="8"/>
      <c r="AQ75" s="8"/>
      <c r="AR75" s="8"/>
      <c r="AS75" s="8"/>
      <c r="AT75" s="8"/>
      <c r="AU75" s="8"/>
      <c r="AV75" s="8"/>
    </row>
    <row r="76" customFormat="false" ht="12.8" hidden="false" customHeight="false" outlineLevel="0" collapsed="false">
      <c r="A76" s="456" t="s">
        <v>183</v>
      </c>
      <c r="B76" s="363" t="n">
        <v>100008</v>
      </c>
      <c r="C76" s="363" t="n">
        <v>58</v>
      </c>
      <c r="D76" s="364" t="n">
        <f aca="false">D64+D66+D68+D69+D70+D71+D72+D75</f>
        <v>25.33</v>
      </c>
      <c r="E76" s="476" t="n">
        <f aca="false">E64+E66+E68+E69+E70+E71+E72+E75</f>
        <v>1381</v>
      </c>
      <c r="F76" s="460" t="n">
        <f aca="false">E76*$G$1</f>
        <v>828.6</v>
      </c>
      <c r="G76" s="247"/>
      <c r="H76" s="268"/>
      <c r="I76" s="269"/>
      <c r="J76" s="447"/>
      <c r="K76" s="271"/>
      <c r="L76" s="272"/>
      <c r="M76" s="273"/>
      <c r="N76" s="274"/>
      <c r="O76" s="271"/>
      <c r="P76" s="275"/>
      <c r="Q76" s="276"/>
      <c r="R76" s="268"/>
      <c r="S76" s="257"/>
      <c r="T76" s="251"/>
      <c r="U76" s="249"/>
      <c r="V76" s="453"/>
      <c r="W76" s="454"/>
      <c r="X76" s="258" t="n">
        <f aca="false">SUM(G76:W76)</f>
        <v>0</v>
      </c>
      <c r="Y76" s="245" t="n">
        <f aca="false">X76*C76</f>
        <v>0</v>
      </c>
      <c r="Z76" s="259" t="n">
        <f aca="false">D76*X76</f>
        <v>0</v>
      </c>
      <c r="AA76" s="260" t="n">
        <f aca="false">X76*E76</f>
        <v>0</v>
      </c>
      <c r="AB76" s="261" t="n">
        <f aca="false">AB66+AB69+AB68+AB75+AB70+AB64+AB71+AB72</f>
        <v>16</v>
      </c>
      <c r="AC76" s="262" t="n">
        <f aca="false">AC66+AC69+AC68+AC75+AC70+AC64+AC71+AC72</f>
        <v>9</v>
      </c>
      <c r="AD76" s="261" t="n">
        <f aca="false">AD66+AD69+AD68+AD75+AD70+AD64+AD71+AD72</f>
        <v>5</v>
      </c>
      <c r="AE76" s="262" t="n">
        <f aca="false">AE66+AE69+AE68+AE75+AE70+AE64+AE71+AE72</f>
        <v>6</v>
      </c>
      <c r="AF76" s="261" t="n">
        <f aca="false">AF66+AF69+AF68+AF75+AF70+AF64+AF71+AF72</f>
        <v>14</v>
      </c>
      <c r="AG76" s="262" t="n">
        <f aca="false">AG66+AG69+AG68+AG75+AG70+AG64+AG71+AG72</f>
        <v>8</v>
      </c>
      <c r="AH76" s="261" t="n">
        <f aca="false">AH66+AH69+AH68+AH75+AH70+AH64+AH71+AH72</f>
        <v>0</v>
      </c>
      <c r="AI76" s="262" t="n">
        <f aca="false">AI66+AI69+AI68+AI75+AI70+AI64+AI71+AI72</f>
        <v>0</v>
      </c>
      <c r="AJ76" s="261" t="n">
        <f aca="false">AJ66+AJ69+AJ68+AJ75+AJ70+AJ64+AJ71+AJ72</f>
        <v>0</v>
      </c>
      <c r="AK76" s="262" t="n">
        <f aca="false">AK66+AK69+AK68+AK75+AK70+AK64+AK71+AK72</f>
        <v>0</v>
      </c>
      <c r="AL76" s="261" t="n">
        <f aca="false">AL66+AL69+AL68+AL75+AL70+AL64+AL71+AL72</f>
        <v>0</v>
      </c>
      <c r="AM76" s="8"/>
      <c r="AN76" s="8"/>
      <c r="AO76" s="8"/>
      <c r="AP76" s="8"/>
      <c r="AQ76" s="8"/>
      <c r="AR76" s="8"/>
      <c r="AS76" s="8"/>
      <c r="AT76" s="8"/>
      <c r="AU76" s="8"/>
      <c r="AV76" s="8"/>
    </row>
    <row r="77" customFormat="false" ht="12.8" hidden="false" customHeight="false" outlineLevel="0" collapsed="false">
      <c r="A77" s="456" t="s">
        <v>184</v>
      </c>
      <c r="B77" s="282" t="n">
        <v>100009</v>
      </c>
      <c r="C77" s="282" t="n">
        <f aca="false">SUM(C64:C75)</f>
        <v>95</v>
      </c>
      <c r="D77" s="282" t="n">
        <f aca="false">SUM(D64:D75)</f>
        <v>32.572</v>
      </c>
      <c r="E77" s="477" t="n">
        <f aca="false">SUM(E64:E75)</f>
        <v>1906</v>
      </c>
      <c r="F77" s="460" t="n">
        <f aca="false">E77*$G$1</f>
        <v>1143.6</v>
      </c>
      <c r="G77" s="267"/>
      <c r="H77" s="268"/>
      <c r="I77" s="269"/>
      <c r="J77" s="447"/>
      <c r="K77" s="271"/>
      <c r="L77" s="272"/>
      <c r="M77" s="273"/>
      <c r="N77" s="274"/>
      <c r="O77" s="271"/>
      <c r="P77" s="275"/>
      <c r="Q77" s="276"/>
      <c r="R77" s="268"/>
      <c r="S77" s="257"/>
      <c r="T77" s="289"/>
      <c r="U77" s="287"/>
      <c r="V77" s="468"/>
      <c r="W77" s="454"/>
      <c r="X77" s="258" t="n">
        <f aca="false">SUM(G77:W77)</f>
        <v>0</v>
      </c>
      <c r="Y77" s="245" t="n">
        <f aca="false">X77*C77</f>
        <v>0</v>
      </c>
      <c r="Z77" s="259" t="n">
        <f aca="false">D77*X77</f>
        <v>0</v>
      </c>
      <c r="AA77" s="260" t="n">
        <f aca="false">X77*E77</f>
        <v>0</v>
      </c>
      <c r="AB77" s="261" t="n">
        <f aca="false">SUM(AB64:AB76)</f>
        <v>32</v>
      </c>
      <c r="AC77" s="262" t="n">
        <f aca="false">SUM(AC64:AC76)</f>
        <v>25</v>
      </c>
      <c r="AD77" s="261" t="n">
        <f aca="false">SUM(AD64:AD76)</f>
        <v>20</v>
      </c>
      <c r="AE77" s="262" t="n">
        <f aca="false">SUM(AE64:AE76)</f>
        <v>16</v>
      </c>
      <c r="AF77" s="261" t="n">
        <f aca="false">SUM(AF64:AF76)</f>
        <v>28</v>
      </c>
      <c r="AG77" s="262" t="n">
        <f aca="false">SUM(AG64:AG76)</f>
        <v>17</v>
      </c>
      <c r="AH77" s="261" t="n">
        <f aca="false">SUM(AH64:AH76)</f>
        <v>2</v>
      </c>
      <c r="AI77" s="262" t="n">
        <f aca="false">SUM(AI64:AI76)</f>
        <v>1</v>
      </c>
      <c r="AJ77" s="261" t="n">
        <f aca="false">SUM(AJ64:AJ76)</f>
        <v>0</v>
      </c>
      <c r="AK77" s="262" t="n">
        <f aca="false">SUM(AK64:AK76)</f>
        <v>0</v>
      </c>
      <c r="AL77" s="261" t="n">
        <f aca="false">SUM(AL64:AL76)</f>
        <v>0</v>
      </c>
      <c r="AM77" s="8"/>
      <c r="AN77" s="8"/>
      <c r="AO77" s="8"/>
      <c r="AP77" s="8"/>
      <c r="AQ77" s="8"/>
      <c r="AR77" s="8"/>
      <c r="AS77" s="8"/>
      <c r="AT77" s="8"/>
      <c r="AU77" s="8"/>
      <c r="AV77" s="8"/>
    </row>
    <row r="78" customFormat="false" ht="15" hidden="false" customHeight="false" outlineLevel="0" collapsed="false">
      <c r="A78" s="478" t="s">
        <v>185</v>
      </c>
      <c r="B78" s="300"/>
      <c r="C78" s="300"/>
      <c r="D78" s="300"/>
      <c r="E78" s="474"/>
      <c r="F78" s="460" t="n">
        <f aca="false">E78*$G$1</f>
        <v>0</v>
      </c>
      <c r="G78" s="247"/>
      <c r="H78" s="350"/>
      <c r="I78" s="350"/>
      <c r="J78" s="350"/>
      <c r="K78" s="350"/>
      <c r="L78" s="350"/>
      <c r="M78" s="350"/>
      <c r="N78" s="351"/>
      <c r="O78" s="352"/>
      <c r="P78" s="352"/>
      <c r="Q78" s="352"/>
      <c r="R78" s="352"/>
      <c r="S78" s="350"/>
      <c r="T78" s="350"/>
      <c r="U78" s="350"/>
      <c r="V78" s="350"/>
      <c r="W78" s="350"/>
      <c r="X78" s="358" t="s">
        <v>59</v>
      </c>
      <c r="Y78" s="300"/>
      <c r="Z78" s="359"/>
      <c r="AA78" s="304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8"/>
      <c r="AN78" s="8"/>
      <c r="AO78" s="8"/>
      <c r="AP78" s="8"/>
      <c r="AQ78" s="8"/>
      <c r="AR78" s="8"/>
      <c r="AS78" s="8"/>
      <c r="AT78" s="8"/>
      <c r="AU78" s="8"/>
      <c r="AV78" s="8"/>
    </row>
    <row r="79" customFormat="false" ht="12.8" hidden="false" customHeight="false" outlineLevel="0" collapsed="false">
      <c r="A79" s="465" t="s">
        <v>186</v>
      </c>
      <c r="B79" s="463" t="n">
        <v>12497</v>
      </c>
      <c r="C79" s="245" t="n">
        <v>1</v>
      </c>
      <c r="D79" s="263" t="n">
        <v>2.6</v>
      </c>
      <c r="E79" s="452" t="n">
        <v>169</v>
      </c>
      <c r="F79" s="460"/>
      <c r="G79" s="267"/>
      <c r="H79" s="268"/>
      <c r="I79" s="269"/>
      <c r="J79" s="447"/>
      <c r="K79" s="271"/>
      <c r="L79" s="272"/>
      <c r="M79" s="273"/>
      <c r="N79" s="274"/>
      <c r="O79" s="271"/>
      <c r="P79" s="275"/>
      <c r="Q79" s="276"/>
      <c r="R79" s="268"/>
      <c r="S79" s="257"/>
      <c r="T79" s="251"/>
      <c r="U79" s="249"/>
      <c r="V79" s="453"/>
      <c r="W79" s="454"/>
      <c r="X79" s="258" t="n">
        <f aca="false">SUM(G79:W79)</f>
        <v>0</v>
      </c>
      <c r="Y79" s="245" t="n">
        <f aca="false">X79*C79</f>
        <v>0</v>
      </c>
      <c r="Z79" s="259" t="n">
        <f aca="false">D79*X79</f>
        <v>0</v>
      </c>
      <c r="AA79" s="260" t="n">
        <f aca="false">X79*E79</f>
        <v>0</v>
      </c>
      <c r="AB79" s="450"/>
      <c r="AC79" s="451"/>
      <c r="AD79" s="450"/>
      <c r="AE79" s="451"/>
      <c r="AF79" s="450"/>
      <c r="AG79" s="451"/>
      <c r="AH79" s="450" t="n">
        <v>1</v>
      </c>
      <c r="AI79" s="451"/>
      <c r="AJ79" s="450"/>
      <c r="AK79" s="451"/>
      <c r="AL79" s="450"/>
      <c r="AM79" s="8"/>
      <c r="AN79" s="8"/>
      <c r="AO79" s="8"/>
      <c r="AP79" s="8"/>
      <c r="AQ79" s="8"/>
      <c r="AR79" s="8"/>
      <c r="AS79" s="8"/>
      <c r="AT79" s="8"/>
      <c r="AU79" s="8"/>
      <c r="AV79" s="8"/>
    </row>
    <row r="80" customFormat="false" ht="12.8" hidden="false" customHeight="false" outlineLevel="0" collapsed="false">
      <c r="A80" s="465" t="s">
        <v>187</v>
      </c>
      <c r="B80" s="463" t="n">
        <v>12590</v>
      </c>
      <c r="C80" s="245" t="n">
        <v>1</v>
      </c>
      <c r="D80" s="263" t="n">
        <v>2.9</v>
      </c>
      <c r="E80" s="452" t="n">
        <v>169</v>
      </c>
      <c r="F80" s="460"/>
      <c r="G80" s="267"/>
      <c r="H80" s="268"/>
      <c r="I80" s="269"/>
      <c r="J80" s="447"/>
      <c r="K80" s="271"/>
      <c r="L80" s="272"/>
      <c r="M80" s="273"/>
      <c r="N80" s="274"/>
      <c r="O80" s="271"/>
      <c r="P80" s="275"/>
      <c r="Q80" s="276"/>
      <c r="R80" s="268"/>
      <c r="S80" s="257"/>
      <c r="T80" s="251"/>
      <c r="U80" s="249"/>
      <c r="V80" s="453"/>
      <c r="W80" s="454"/>
      <c r="X80" s="258" t="n">
        <f aca="false">SUM(G80:W80)</f>
        <v>0</v>
      </c>
      <c r="Y80" s="245" t="n">
        <f aca="false">X80*C80</f>
        <v>0</v>
      </c>
      <c r="Z80" s="259" t="n">
        <f aca="false">D80*X80</f>
        <v>0</v>
      </c>
      <c r="AA80" s="260" t="n">
        <f aca="false">X80*E80</f>
        <v>0</v>
      </c>
      <c r="AB80" s="450"/>
      <c r="AC80" s="451"/>
      <c r="AD80" s="450"/>
      <c r="AE80" s="451"/>
      <c r="AF80" s="450"/>
      <c r="AG80" s="451" t="n">
        <v>1</v>
      </c>
      <c r="AH80" s="450"/>
      <c r="AI80" s="451"/>
      <c r="AJ80" s="450"/>
      <c r="AK80" s="451"/>
      <c r="AL80" s="450"/>
      <c r="AM80" s="8"/>
      <c r="AN80" s="8"/>
      <c r="AO80" s="8"/>
      <c r="AP80" s="8"/>
      <c r="AQ80" s="8"/>
      <c r="AR80" s="8"/>
      <c r="AS80" s="8"/>
      <c r="AT80" s="8"/>
      <c r="AU80" s="8"/>
      <c r="AV80" s="8"/>
    </row>
    <row r="81" customFormat="false" ht="12.8" hidden="false" customHeight="false" outlineLevel="0" collapsed="false">
      <c r="A81" s="465" t="s">
        <v>188</v>
      </c>
      <c r="B81" s="463" t="n">
        <v>12498</v>
      </c>
      <c r="C81" s="245" t="n">
        <v>1</v>
      </c>
      <c r="D81" s="263" t="n">
        <v>2.3</v>
      </c>
      <c r="E81" s="452" t="n">
        <v>137</v>
      </c>
      <c r="F81" s="460"/>
      <c r="G81" s="267"/>
      <c r="H81" s="268"/>
      <c r="I81" s="269"/>
      <c r="J81" s="447"/>
      <c r="K81" s="271"/>
      <c r="L81" s="272"/>
      <c r="M81" s="273"/>
      <c r="N81" s="274"/>
      <c r="O81" s="271"/>
      <c r="P81" s="275"/>
      <c r="Q81" s="276"/>
      <c r="R81" s="268"/>
      <c r="S81" s="257"/>
      <c r="T81" s="251"/>
      <c r="U81" s="249"/>
      <c r="V81" s="453"/>
      <c r="W81" s="454"/>
      <c r="X81" s="258" t="n">
        <f aca="false">SUM(G81:W81)</f>
        <v>0</v>
      </c>
      <c r="Y81" s="245" t="n">
        <f aca="false">X81*C81</f>
        <v>0</v>
      </c>
      <c r="Z81" s="259" t="n">
        <f aca="false">D81*X81</f>
        <v>0</v>
      </c>
      <c r="AA81" s="260" t="n">
        <f aca="false">X81*E81</f>
        <v>0</v>
      </c>
      <c r="AB81" s="450"/>
      <c r="AC81" s="451"/>
      <c r="AD81" s="450"/>
      <c r="AE81" s="451"/>
      <c r="AF81" s="450"/>
      <c r="AG81" s="451"/>
      <c r="AH81" s="450" t="n">
        <v>1</v>
      </c>
      <c r="AI81" s="451"/>
      <c r="AJ81" s="450"/>
      <c r="AK81" s="451"/>
      <c r="AL81" s="450"/>
      <c r="AM81" s="8"/>
      <c r="AN81" s="8"/>
      <c r="AO81" s="8"/>
      <c r="AP81" s="8"/>
      <c r="AQ81" s="8"/>
      <c r="AR81" s="8"/>
      <c r="AS81" s="8"/>
      <c r="AT81" s="8"/>
      <c r="AU81" s="8"/>
      <c r="AV81" s="8"/>
    </row>
    <row r="82" customFormat="false" ht="12.8" hidden="false" customHeight="false" outlineLevel="0" collapsed="false">
      <c r="A82" s="465" t="s">
        <v>189</v>
      </c>
      <c r="B82" s="463" t="n">
        <v>12594</v>
      </c>
      <c r="C82" s="245" t="n">
        <v>1</v>
      </c>
      <c r="D82" s="263" t="n">
        <v>2.1</v>
      </c>
      <c r="E82" s="452" t="n">
        <v>149</v>
      </c>
      <c r="F82" s="460"/>
      <c r="G82" s="267"/>
      <c r="H82" s="268"/>
      <c r="I82" s="269"/>
      <c r="J82" s="447"/>
      <c r="K82" s="271"/>
      <c r="L82" s="272"/>
      <c r="M82" s="273"/>
      <c r="N82" s="274"/>
      <c r="O82" s="271"/>
      <c r="P82" s="275"/>
      <c r="Q82" s="276"/>
      <c r="R82" s="268"/>
      <c r="S82" s="257"/>
      <c r="T82" s="251"/>
      <c r="U82" s="249"/>
      <c r="V82" s="453"/>
      <c r="W82" s="454"/>
      <c r="X82" s="258" t="n">
        <f aca="false">SUM(G82:W82)</f>
        <v>0</v>
      </c>
      <c r="Y82" s="245" t="n">
        <f aca="false">X82*C82</f>
        <v>0</v>
      </c>
      <c r="Z82" s="259" t="n">
        <f aca="false">D82*X82</f>
        <v>0</v>
      </c>
      <c r="AA82" s="260" t="n">
        <f aca="false">X82*E82</f>
        <v>0</v>
      </c>
      <c r="AB82" s="450"/>
      <c r="AC82" s="451"/>
      <c r="AD82" s="450"/>
      <c r="AE82" s="451"/>
      <c r="AF82" s="450"/>
      <c r="AG82" s="451"/>
      <c r="AH82" s="450"/>
      <c r="AI82" s="451" t="n">
        <v>1</v>
      </c>
      <c r="AJ82" s="450"/>
      <c r="AK82" s="451"/>
      <c r="AL82" s="450"/>
      <c r="AM82" s="8"/>
      <c r="AN82" s="8"/>
      <c r="AO82" s="8"/>
      <c r="AP82" s="8"/>
      <c r="AQ82" s="8"/>
      <c r="AR82" s="8"/>
      <c r="AS82" s="8"/>
      <c r="AT82" s="8"/>
      <c r="AU82" s="8"/>
      <c r="AV82" s="8"/>
    </row>
    <row r="83" customFormat="false" ht="12.8" hidden="false" customHeight="false" outlineLevel="0" collapsed="false">
      <c r="A83" s="465" t="s">
        <v>190</v>
      </c>
      <c r="B83" s="463" t="n">
        <v>12499</v>
      </c>
      <c r="C83" s="245" t="n">
        <v>1</v>
      </c>
      <c r="D83" s="263" t="n">
        <v>3.1</v>
      </c>
      <c r="E83" s="452" t="n">
        <v>177</v>
      </c>
      <c r="F83" s="460"/>
      <c r="G83" s="267"/>
      <c r="H83" s="268"/>
      <c r="I83" s="269"/>
      <c r="J83" s="447"/>
      <c r="K83" s="271"/>
      <c r="L83" s="272"/>
      <c r="M83" s="273"/>
      <c r="N83" s="274"/>
      <c r="O83" s="271"/>
      <c r="P83" s="275"/>
      <c r="Q83" s="276"/>
      <c r="R83" s="268"/>
      <c r="S83" s="257"/>
      <c r="T83" s="251"/>
      <c r="U83" s="249"/>
      <c r="V83" s="453"/>
      <c r="W83" s="454"/>
      <c r="X83" s="258" t="n">
        <f aca="false">SUM(G83:W83)</f>
        <v>0</v>
      </c>
      <c r="Y83" s="245" t="n">
        <f aca="false">X83*C83</f>
        <v>0</v>
      </c>
      <c r="Z83" s="259" t="n">
        <f aca="false">D83*X83</f>
        <v>0</v>
      </c>
      <c r="AA83" s="260" t="n">
        <f aca="false">X83*E83</f>
        <v>0</v>
      </c>
      <c r="AB83" s="450"/>
      <c r="AC83" s="451"/>
      <c r="AD83" s="450"/>
      <c r="AE83" s="451"/>
      <c r="AF83" s="450"/>
      <c r="AG83" s="451" t="n">
        <v>1</v>
      </c>
      <c r="AH83" s="450"/>
      <c r="AI83" s="451"/>
      <c r="AJ83" s="450"/>
      <c r="AK83" s="451"/>
      <c r="AL83" s="450"/>
      <c r="AM83" s="8"/>
      <c r="AN83" s="8"/>
      <c r="AO83" s="8"/>
      <c r="AP83" s="8"/>
      <c r="AQ83" s="8"/>
      <c r="AR83" s="8"/>
      <c r="AS83" s="8"/>
      <c r="AT83" s="8"/>
      <c r="AU83" s="8"/>
      <c r="AV83" s="8"/>
    </row>
    <row r="84" customFormat="false" ht="12.8" hidden="false" customHeight="false" outlineLevel="0" collapsed="false">
      <c r="A84" s="465" t="s">
        <v>191</v>
      </c>
      <c r="B84" s="463" t="n">
        <v>12504</v>
      </c>
      <c r="C84" s="245" t="n">
        <v>2</v>
      </c>
      <c r="D84" s="263" t="n">
        <v>2.6</v>
      </c>
      <c r="E84" s="452" t="n">
        <v>165</v>
      </c>
      <c r="F84" s="460"/>
      <c r="G84" s="267"/>
      <c r="H84" s="268"/>
      <c r="I84" s="269"/>
      <c r="J84" s="447"/>
      <c r="K84" s="271"/>
      <c r="L84" s="272"/>
      <c r="M84" s="273"/>
      <c r="N84" s="274"/>
      <c r="O84" s="271"/>
      <c r="P84" s="275"/>
      <c r="Q84" s="276"/>
      <c r="R84" s="268"/>
      <c r="S84" s="257"/>
      <c r="T84" s="251"/>
      <c r="U84" s="249"/>
      <c r="V84" s="453"/>
      <c r="W84" s="454"/>
      <c r="X84" s="258" t="n">
        <f aca="false">SUM(G84:W84)</f>
        <v>0</v>
      </c>
      <c r="Y84" s="245" t="n">
        <f aca="false">X84*C84</f>
        <v>0</v>
      </c>
      <c r="Z84" s="259" t="n">
        <f aca="false">D84*X84</f>
        <v>0</v>
      </c>
      <c r="AA84" s="260" t="n">
        <f aca="false">X84*E84</f>
        <v>0</v>
      </c>
      <c r="AB84" s="450"/>
      <c r="AC84" s="451"/>
      <c r="AD84" s="450"/>
      <c r="AE84" s="451"/>
      <c r="AF84" s="450"/>
      <c r="AG84" s="451"/>
      <c r="AH84" s="450"/>
      <c r="AI84" s="451"/>
      <c r="AJ84" s="450" t="n">
        <v>2</v>
      </c>
      <c r="AK84" s="451"/>
      <c r="AL84" s="450"/>
      <c r="AM84" s="8"/>
      <c r="AN84" s="8"/>
      <c r="AO84" s="8"/>
      <c r="AP84" s="8"/>
      <c r="AQ84" s="8"/>
      <c r="AR84" s="8"/>
      <c r="AS84" s="8"/>
      <c r="AT84" s="8"/>
      <c r="AU84" s="8"/>
      <c r="AV84" s="8"/>
    </row>
    <row r="85" customFormat="false" ht="12.8" hidden="false" customHeight="false" outlineLevel="0" collapsed="false">
      <c r="A85" s="465" t="s">
        <v>192</v>
      </c>
      <c r="B85" s="463" t="n">
        <v>12591</v>
      </c>
      <c r="C85" s="245" t="n">
        <v>2</v>
      </c>
      <c r="D85" s="263" t="n">
        <v>2.7</v>
      </c>
      <c r="E85" s="452" t="n">
        <v>169</v>
      </c>
      <c r="F85" s="460"/>
      <c r="G85" s="267"/>
      <c r="H85" s="268"/>
      <c r="I85" s="269"/>
      <c r="J85" s="447"/>
      <c r="K85" s="271"/>
      <c r="L85" s="272"/>
      <c r="M85" s="273"/>
      <c r="N85" s="274"/>
      <c r="O85" s="271"/>
      <c r="P85" s="275"/>
      <c r="Q85" s="276"/>
      <c r="R85" s="268"/>
      <c r="S85" s="257"/>
      <c r="T85" s="251"/>
      <c r="U85" s="249"/>
      <c r="V85" s="453"/>
      <c r="W85" s="454"/>
      <c r="X85" s="258" t="n">
        <f aca="false">SUM(G85:W85)</f>
        <v>0</v>
      </c>
      <c r="Y85" s="245" t="n">
        <f aca="false">X85*C85</f>
        <v>0</v>
      </c>
      <c r="Z85" s="259" t="n">
        <f aca="false">D85*X85</f>
        <v>0</v>
      </c>
      <c r="AA85" s="260" t="n">
        <f aca="false">X85*E85</f>
        <v>0</v>
      </c>
      <c r="AB85" s="450"/>
      <c r="AC85" s="451"/>
      <c r="AD85" s="450"/>
      <c r="AE85" s="451"/>
      <c r="AF85" s="450"/>
      <c r="AG85" s="451" t="n">
        <v>1</v>
      </c>
      <c r="AH85" s="450" t="n">
        <v>1</v>
      </c>
      <c r="AI85" s="451"/>
      <c r="AJ85" s="450"/>
      <c r="AK85" s="451"/>
      <c r="AL85" s="450"/>
      <c r="AM85" s="8"/>
      <c r="AN85" s="8"/>
      <c r="AO85" s="8"/>
      <c r="AP85" s="8"/>
      <c r="AQ85" s="8"/>
      <c r="AR85" s="8"/>
      <c r="AS85" s="8"/>
      <c r="AT85" s="8"/>
      <c r="AU85" s="8"/>
      <c r="AV85" s="8"/>
    </row>
    <row r="86" customFormat="false" ht="12.8" hidden="false" customHeight="false" outlineLevel="0" collapsed="false">
      <c r="A86" s="465" t="s">
        <v>193</v>
      </c>
      <c r="B86" s="463" t="n">
        <v>12593</v>
      </c>
      <c r="C86" s="245" t="n">
        <v>2</v>
      </c>
      <c r="D86" s="263" t="n">
        <v>2.2</v>
      </c>
      <c r="E86" s="452" t="n">
        <v>143</v>
      </c>
      <c r="F86" s="460"/>
      <c r="G86" s="267"/>
      <c r="H86" s="268"/>
      <c r="I86" s="269"/>
      <c r="J86" s="447"/>
      <c r="K86" s="271"/>
      <c r="L86" s="272"/>
      <c r="M86" s="273"/>
      <c r="N86" s="274"/>
      <c r="O86" s="271"/>
      <c r="P86" s="275"/>
      <c r="Q86" s="276"/>
      <c r="R86" s="268"/>
      <c r="S86" s="257"/>
      <c r="T86" s="251"/>
      <c r="U86" s="249"/>
      <c r="V86" s="453"/>
      <c r="W86" s="454"/>
      <c r="X86" s="258" t="n">
        <f aca="false">SUM(G86:W86)</f>
        <v>0</v>
      </c>
      <c r="Y86" s="245" t="n">
        <f aca="false">X86*C86</f>
        <v>0</v>
      </c>
      <c r="Z86" s="259" t="n">
        <f aca="false">D86*X86</f>
        <v>0</v>
      </c>
      <c r="AA86" s="260" t="n">
        <f aca="false">X86*E86</f>
        <v>0</v>
      </c>
      <c r="AB86" s="450"/>
      <c r="AC86" s="451"/>
      <c r="AD86" s="450"/>
      <c r="AE86" s="451"/>
      <c r="AF86" s="450" t="n">
        <v>2</v>
      </c>
      <c r="AG86" s="451"/>
      <c r="AH86" s="450"/>
      <c r="AI86" s="451"/>
      <c r="AJ86" s="450"/>
      <c r="AK86" s="451"/>
      <c r="AL86" s="450"/>
      <c r="AM86" s="8"/>
      <c r="AN86" s="8"/>
      <c r="AO86" s="8"/>
      <c r="AP86" s="8"/>
      <c r="AQ86" s="8"/>
      <c r="AR86" s="8"/>
      <c r="AS86" s="8"/>
      <c r="AT86" s="8"/>
      <c r="AU86" s="8"/>
      <c r="AV86" s="8"/>
    </row>
    <row r="87" customFormat="false" ht="12.8" hidden="false" customHeight="false" outlineLevel="0" collapsed="false">
      <c r="A87" s="465" t="s">
        <v>194</v>
      </c>
      <c r="B87" s="463" t="n">
        <v>12592</v>
      </c>
      <c r="C87" s="245" t="n">
        <v>2</v>
      </c>
      <c r="D87" s="263" t="n">
        <v>2</v>
      </c>
      <c r="E87" s="452" t="n">
        <v>133</v>
      </c>
      <c r="F87" s="460"/>
      <c r="G87" s="267"/>
      <c r="H87" s="268"/>
      <c r="I87" s="269"/>
      <c r="J87" s="447"/>
      <c r="K87" s="271"/>
      <c r="L87" s="272"/>
      <c r="M87" s="273"/>
      <c r="N87" s="274"/>
      <c r="O87" s="271"/>
      <c r="P87" s="275"/>
      <c r="Q87" s="276"/>
      <c r="R87" s="268"/>
      <c r="S87" s="257"/>
      <c r="T87" s="251"/>
      <c r="U87" s="249"/>
      <c r="V87" s="453"/>
      <c r="W87" s="454"/>
      <c r="X87" s="258" t="n">
        <f aca="false">SUM(G87:W87)</f>
        <v>0</v>
      </c>
      <c r="Y87" s="245" t="n">
        <f aca="false">X87*C87</f>
        <v>0</v>
      </c>
      <c r="Z87" s="259" t="n">
        <f aca="false">D87*X87</f>
        <v>0</v>
      </c>
      <c r="AA87" s="260" t="n">
        <f aca="false">X87*E87</f>
        <v>0</v>
      </c>
      <c r="AB87" s="450"/>
      <c r="AC87" s="451"/>
      <c r="AD87" s="450"/>
      <c r="AE87" s="451"/>
      <c r="AF87" s="450"/>
      <c r="AG87" s="451"/>
      <c r="AH87" s="450" t="n">
        <v>1</v>
      </c>
      <c r="AI87" s="451"/>
      <c r="AJ87" s="450" t="n">
        <v>1</v>
      </c>
      <c r="AK87" s="451"/>
      <c r="AL87" s="450"/>
      <c r="AM87" s="8"/>
      <c r="AN87" s="8"/>
      <c r="AO87" s="8"/>
      <c r="AP87" s="8"/>
      <c r="AQ87" s="8"/>
      <c r="AR87" s="8"/>
      <c r="AS87" s="8"/>
      <c r="AT87" s="8"/>
      <c r="AU87" s="8"/>
      <c r="AV87" s="8"/>
    </row>
    <row r="88" customFormat="false" ht="12.8" hidden="false" customHeight="false" outlineLevel="0" collapsed="false">
      <c r="A88" s="465" t="s">
        <v>195</v>
      </c>
      <c r="B88" s="463" t="n">
        <v>12589</v>
      </c>
      <c r="C88" s="245" t="n">
        <v>1</v>
      </c>
      <c r="D88" s="263" t="n">
        <v>1.1</v>
      </c>
      <c r="E88" s="452" t="n">
        <v>75</v>
      </c>
      <c r="F88" s="460"/>
      <c r="G88" s="267"/>
      <c r="H88" s="268"/>
      <c r="I88" s="269"/>
      <c r="J88" s="447"/>
      <c r="K88" s="271"/>
      <c r="L88" s="272"/>
      <c r="M88" s="273"/>
      <c r="N88" s="274"/>
      <c r="O88" s="271"/>
      <c r="P88" s="275"/>
      <c r="Q88" s="276"/>
      <c r="R88" s="268"/>
      <c r="S88" s="257"/>
      <c r="T88" s="251"/>
      <c r="U88" s="249"/>
      <c r="V88" s="453"/>
      <c r="W88" s="454"/>
      <c r="X88" s="258" t="n">
        <f aca="false">SUM(G88:W88)</f>
        <v>0</v>
      </c>
      <c r="Y88" s="245" t="n">
        <f aca="false">X88*C88</f>
        <v>0</v>
      </c>
      <c r="Z88" s="259" t="n">
        <f aca="false">D88*X88</f>
        <v>0</v>
      </c>
      <c r="AA88" s="260" t="n">
        <f aca="false">X88*E88</f>
        <v>0</v>
      </c>
      <c r="AB88" s="450"/>
      <c r="AC88" s="451"/>
      <c r="AD88" s="450"/>
      <c r="AE88" s="451"/>
      <c r="AF88" s="450"/>
      <c r="AG88" s="451"/>
      <c r="AH88" s="450" t="n">
        <v>1</v>
      </c>
      <c r="AI88" s="451"/>
      <c r="AJ88" s="450"/>
      <c r="AK88" s="451"/>
      <c r="AL88" s="450"/>
      <c r="AM88" s="8"/>
      <c r="AN88" s="8"/>
      <c r="AO88" s="8"/>
      <c r="AP88" s="8"/>
      <c r="AQ88" s="8"/>
      <c r="AR88" s="8"/>
      <c r="AS88" s="8"/>
      <c r="AT88" s="8"/>
      <c r="AU88" s="8"/>
      <c r="AV88" s="8"/>
    </row>
    <row r="89" customFormat="false" ht="12.8" hidden="false" customHeight="false" outlineLevel="0" collapsed="false">
      <c r="A89" s="465" t="s">
        <v>196</v>
      </c>
      <c r="B89" s="463" t="n">
        <v>12602</v>
      </c>
      <c r="C89" s="245" t="n">
        <v>5</v>
      </c>
      <c r="D89" s="263" t="n">
        <v>3</v>
      </c>
      <c r="E89" s="452" t="n">
        <v>219</v>
      </c>
      <c r="F89" s="460"/>
      <c r="G89" s="267"/>
      <c r="H89" s="268"/>
      <c r="I89" s="269"/>
      <c r="J89" s="447"/>
      <c r="K89" s="271"/>
      <c r="L89" s="272"/>
      <c r="M89" s="273"/>
      <c r="N89" s="274"/>
      <c r="O89" s="271"/>
      <c r="P89" s="275"/>
      <c r="Q89" s="276"/>
      <c r="R89" s="268"/>
      <c r="S89" s="257"/>
      <c r="T89" s="251"/>
      <c r="U89" s="249"/>
      <c r="V89" s="453"/>
      <c r="W89" s="454"/>
      <c r="X89" s="258" t="n">
        <f aca="false">SUM(G89:W89)</f>
        <v>0</v>
      </c>
      <c r="Y89" s="245" t="n">
        <f aca="false">X89*C89</f>
        <v>0</v>
      </c>
      <c r="Z89" s="259" t="n">
        <f aca="false">D89*X89</f>
        <v>0</v>
      </c>
      <c r="AA89" s="260" t="n">
        <f aca="false">X89*E89</f>
        <v>0</v>
      </c>
      <c r="AB89" s="450"/>
      <c r="AC89" s="451"/>
      <c r="AD89" s="450"/>
      <c r="AE89" s="451" t="n">
        <v>1</v>
      </c>
      <c r="AF89" s="450" t="n">
        <v>1</v>
      </c>
      <c r="AG89" s="451" t="n">
        <v>1</v>
      </c>
      <c r="AH89" s="450"/>
      <c r="AI89" s="451"/>
      <c r="AJ89" s="450"/>
      <c r="AK89" s="451"/>
      <c r="AL89" s="450"/>
      <c r="AM89" s="8"/>
      <c r="AN89" s="8"/>
      <c r="AO89" s="8"/>
      <c r="AP89" s="8"/>
      <c r="AQ89" s="8"/>
      <c r="AR89" s="8"/>
      <c r="AS89" s="8"/>
      <c r="AT89" s="8"/>
      <c r="AU89" s="8"/>
      <c r="AV89" s="8"/>
    </row>
    <row r="90" customFormat="false" ht="12.8" hidden="false" customHeight="false" outlineLevel="0" collapsed="false">
      <c r="A90" s="465" t="s">
        <v>197</v>
      </c>
      <c r="B90" s="463"/>
      <c r="C90" s="245" t="n">
        <v>5</v>
      </c>
      <c r="D90" s="263" t="n">
        <v>1.9</v>
      </c>
      <c r="E90" s="452" t="n">
        <v>157</v>
      </c>
      <c r="F90" s="460"/>
      <c r="G90" s="267"/>
      <c r="H90" s="268"/>
      <c r="I90" s="269"/>
      <c r="J90" s="447"/>
      <c r="K90" s="271"/>
      <c r="L90" s="272"/>
      <c r="M90" s="273"/>
      <c r="N90" s="274"/>
      <c r="O90" s="271"/>
      <c r="P90" s="275"/>
      <c r="Q90" s="276"/>
      <c r="R90" s="268"/>
      <c r="S90" s="257"/>
      <c r="T90" s="251"/>
      <c r="U90" s="249"/>
      <c r="V90" s="453"/>
      <c r="W90" s="454"/>
      <c r="X90" s="258" t="n">
        <f aca="false">SUM(G90:W90)</f>
        <v>0</v>
      </c>
      <c r="Y90" s="245" t="n">
        <f aca="false">X90*C90</f>
        <v>0</v>
      </c>
      <c r="Z90" s="259" t="n">
        <f aca="false">D90*X90</f>
        <v>0</v>
      </c>
      <c r="AA90" s="260" t="n">
        <f aca="false">X90*E90</f>
        <v>0</v>
      </c>
      <c r="AB90" s="450"/>
      <c r="AC90" s="451"/>
      <c r="AD90" s="450"/>
      <c r="AE90" s="451"/>
      <c r="AF90" s="450"/>
      <c r="AG90" s="451"/>
      <c r="AH90" s="450"/>
      <c r="AI90" s="451"/>
      <c r="AJ90" s="450"/>
      <c r="AK90" s="451"/>
      <c r="AL90" s="450"/>
      <c r="AM90" s="8"/>
      <c r="AN90" s="8"/>
      <c r="AO90" s="8"/>
      <c r="AP90" s="8"/>
      <c r="AQ90" s="8"/>
      <c r="AR90" s="8"/>
      <c r="AS90" s="8"/>
      <c r="AT90" s="8"/>
      <c r="AU90" s="8"/>
      <c r="AV90" s="8"/>
    </row>
    <row r="91" customFormat="false" ht="12.8" hidden="false" customHeight="false" outlineLevel="0" collapsed="false">
      <c r="A91" s="465" t="s">
        <v>198</v>
      </c>
      <c r="B91" s="463" t="n">
        <v>12477</v>
      </c>
      <c r="C91" s="245" t="n">
        <v>10</v>
      </c>
      <c r="D91" s="263" t="n">
        <v>0.5</v>
      </c>
      <c r="E91" s="452" t="n">
        <v>53</v>
      </c>
      <c r="F91" s="460"/>
      <c r="G91" s="267"/>
      <c r="H91" s="268"/>
      <c r="I91" s="269"/>
      <c r="J91" s="447"/>
      <c r="K91" s="271"/>
      <c r="L91" s="272"/>
      <c r="M91" s="273"/>
      <c r="N91" s="274"/>
      <c r="O91" s="271"/>
      <c r="P91" s="275"/>
      <c r="Q91" s="276"/>
      <c r="R91" s="268"/>
      <c r="S91" s="257"/>
      <c r="T91" s="251"/>
      <c r="U91" s="249"/>
      <c r="V91" s="453"/>
      <c r="W91" s="454"/>
      <c r="X91" s="258" t="n">
        <f aca="false">SUM(G91:W91)</f>
        <v>0</v>
      </c>
      <c r="Y91" s="245" t="n">
        <f aca="false">X91*C91</f>
        <v>0</v>
      </c>
      <c r="Z91" s="259" t="n">
        <f aca="false">D91*X91</f>
        <v>0</v>
      </c>
      <c r="AA91" s="260" t="n">
        <f aca="false">X91*E91</f>
        <v>0</v>
      </c>
      <c r="AB91" s="450"/>
      <c r="AC91" s="451"/>
      <c r="AD91" s="450"/>
      <c r="AE91" s="451"/>
      <c r="AF91" s="450"/>
      <c r="AG91" s="451"/>
      <c r="AH91" s="450"/>
      <c r="AI91" s="451"/>
      <c r="AJ91" s="450"/>
      <c r="AK91" s="451"/>
      <c r="AL91" s="450"/>
      <c r="AM91" s="8"/>
      <c r="AN91" s="8"/>
      <c r="AO91" s="8"/>
      <c r="AP91" s="8"/>
      <c r="AQ91" s="8"/>
      <c r="AR91" s="8"/>
      <c r="AS91" s="8"/>
      <c r="AT91" s="8"/>
      <c r="AU91" s="8"/>
      <c r="AV91" s="8"/>
    </row>
    <row r="92" customFormat="false" ht="12.8" hidden="false" customHeight="false" outlineLevel="0" collapsed="false">
      <c r="A92" s="456" t="s">
        <v>199</v>
      </c>
      <c r="B92" s="282" t="n">
        <v>100015</v>
      </c>
      <c r="C92" s="282" t="n">
        <f aca="false">SUM(C79:C91)</f>
        <v>34</v>
      </c>
      <c r="D92" s="479" t="n">
        <f aca="false">SUM(D79:D91)</f>
        <v>29</v>
      </c>
      <c r="E92" s="467" t="n">
        <v>1915</v>
      </c>
      <c r="F92" s="460"/>
      <c r="G92" s="267"/>
      <c r="H92" s="268"/>
      <c r="I92" s="269"/>
      <c r="J92" s="447"/>
      <c r="K92" s="271"/>
      <c r="L92" s="272"/>
      <c r="M92" s="273"/>
      <c r="N92" s="274"/>
      <c r="O92" s="271"/>
      <c r="P92" s="275"/>
      <c r="Q92" s="276"/>
      <c r="R92" s="268"/>
      <c r="S92" s="257"/>
      <c r="T92" s="251"/>
      <c r="U92" s="249"/>
      <c r="V92" s="453"/>
      <c r="W92" s="454"/>
      <c r="X92" s="258" t="n">
        <f aca="false">SUM(G92:W92)</f>
        <v>0</v>
      </c>
      <c r="Y92" s="245" t="n">
        <f aca="false">X92*C92</f>
        <v>0</v>
      </c>
      <c r="Z92" s="259" t="n">
        <f aca="false">D92*X92</f>
        <v>0</v>
      </c>
      <c r="AA92" s="260" t="n">
        <f aca="false">X92*E92</f>
        <v>0</v>
      </c>
      <c r="AB92" s="261" t="n">
        <f aca="false">SUM(AB79:AB91)</f>
        <v>0</v>
      </c>
      <c r="AC92" s="451" t="n">
        <f aca="false">SUM(AC79:AC91)</f>
        <v>0</v>
      </c>
      <c r="AD92" s="450" t="n">
        <f aca="false">SUM(AD79:AD91)</f>
        <v>0</v>
      </c>
      <c r="AE92" s="451" t="n">
        <f aca="false">SUM(AE79:AE91)</f>
        <v>1</v>
      </c>
      <c r="AF92" s="450" t="n">
        <f aca="false">SUM(AF79:AF91)</f>
        <v>3</v>
      </c>
      <c r="AG92" s="451" t="n">
        <f aca="false">SUM(AG79:AG91)</f>
        <v>4</v>
      </c>
      <c r="AH92" s="450" t="n">
        <f aca="false">SUM(AH79:AH91)</f>
        <v>5</v>
      </c>
      <c r="AI92" s="451" t="n">
        <f aca="false">SUM(AI79:AI91)</f>
        <v>1</v>
      </c>
      <c r="AJ92" s="450" t="n">
        <f aca="false">SUM(AJ79:AJ91)</f>
        <v>3</v>
      </c>
      <c r="AK92" s="451" t="n">
        <f aca="false">SUM(AK79:AK91)</f>
        <v>0</v>
      </c>
      <c r="AL92" s="450" t="n">
        <f aca="false">SUM(AL79:AL91)</f>
        <v>0</v>
      </c>
      <c r="AM92" s="8"/>
      <c r="AN92" s="8"/>
      <c r="AO92" s="8"/>
      <c r="AP92" s="8"/>
      <c r="AQ92" s="8"/>
      <c r="AR92" s="8"/>
      <c r="AS92" s="8"/>
      <c r="AT92" s="8"/>
      <c r="AU92" s="8"/>
      <c r="AV92" s="8"/>
    </row>
    <row r="93" customFormat="false" ht="15" hidden="false" customHeight="false" outlineLevel="0" collapsed="false">
      <c r="A93" s="480" t="s">
        <v>126</v>
      </c>
      <c r="B93" s="234"/>
      <c r="C93" s="234"/>
      <c r="D93" s="481"/>
      <c r="E93" s="440"/>
      <c r="F93" s="460" t="n">
        <f aca="false">E93*$G$1</f>
        <v>0</v>
      </c>
      <c r="G93" s="247"/>
      <c r="H93" s="350"/>
      <c r="I93" s="350"/>
      <c r="J93" s="350"/>
      <c r="K93" s="350"/>
      <c r="L93" s="350"/>
      <c r="M93" s="350"/>
      <c r="N93" s="351"/>
      <c r="O93" s="352"/>
      <c r="P93" s="352"/>
      <c r="Q93" s="352"/>
      <c r="R93" s="352"/>
      <c r="S93" s="350"/>
      <c r="T93" s="350"/>
      <c r="U93" s="350"/>
      <c r="V93" s="350"/>
      <c r="W93" s="462"/>
      <c r="X93" s="240"/>
      <c r="Y93" s="235"/>
      <c r="Z93" s="241"/>
      <c r="AA93" s="242"/>
      <c r="AB93" s="360"/>
      <c r="AC93" s="360"/>
      <c r="AD93" s="360"/>
      <c r="AE93" s="360"/>
      <c r="AF93" s="360"/>
      <c r="AG93" s="360"/>
      <c r="AH93" s="360"/>
      <c r="AI93" s="360"/>
      <c r="AJ93" s="360"/>
      <c r="AK93" s="360"/>
      <c r="AL93" s="360"/>
      <c r="AM93" s="8"/>
      <c r="AN93" s="8"/>
      <c r="AO93" s="8"/>
      <c r="AP93" s="8"/>
      <c r="AQ93" s="8"/>
      <c r="AR93" s="8"/>
      <c r="AS93" s="8"/>
      <c r="AT93" s="8"/>
      <c r="AU93" s="8"/>
      <c r="AV93" s="8"/>
    </row>
    <row r="94" customFormat="false" ht="12.8" hidden="false" customHeight="false" outlineLevel="0" collapsed="false">
      <c r="A94" s="406" t="s">
        <v>127</v>
      </c>
      <c r="B94" s="245" t="n">
        <v>6737</v>
      </c>
      <c r="C94" s="245" t="n">
        <v>3</v>
      </c>
      <c r="D94" s="263" t="n">
        <v>2.525</v>
      </c>
      <c r="E94" s="452" t="n">
        <v>175</v>
      </c>
      <c r="F94" s="464" t="n">
        <f aca="false">E94*$G$1</f>
        <v>105</v>
      </c>
      <c r="G94" s="331"/>
      <c r="H94" s="268"/>
      <c r="I94" s="269"/>
      <c r="J94" s="447"/>
      <c r="K94" s="271"/>
      <c r="L94" s="272"/>
      <c r="M94" s="273"/>
      <c r="N94" s="274"/>
      <c r="O94" s="271"/>
      <c r="P94" s="275"/>
      <c r="Q94" s="276"/>
      <c r="R94" s="268"/>
      <c r="S94" s="257"/>
      <c r="T94" s="251"/>
      <c r="U94" s="249"/>
      <c r="V94" s="453"/>
      <c r="W94" s="454"/>
      <c r="X94" s="258" t="n">
        <f aca="false">SUM(G94:W94)</f>
        <v>0</v>
      </c>
      <c r="Y94" s="245" t="n">
        <f aca="false">X94*C94</f>
        <v>0</v>
      </c>
      <c r="Z94" s="259" t="n">
        <f aca="false">D94*X94</f>
        <v>0</v>
      </c>
      <c r="AA94" s="260" t="n">
        <f aca="false">X94*E94</f>
        <v>0</v>
      </c>
      <c r="AB94" s="261"/>
      <c r="AC94" s="262"/>
      <c r="AD94" s="261"/>
      <c r="AE94" s="262"/>
      <c r="AF94" s="261" t="n">
        <v>1</v>
      </c>
      <c r="AG94" s="262" t="n">
        <v>2</v>
      </c>
      <c r="AH94" s="261"/>
      <c r="AI94" s="262"/>
      <c r="AJ94" s="261"/>
      <c r="AK94" s="262"/>
      <c r="AL94" s="261"/>
      <c r="AM94" s="8"/>
      <c r="AN94" s="8"/>
      <c r="AO94" s="8"/>
      <c r="AP94" s="8"/>
      <c r="AQ94" s="8"/>
      <c r="AR94" s="8"/>
      <c r="AS94" s="8"/>
      <c r="AT94" s="8"/>
      <c r="AU94" s="8"/>
      <c r="AV94" s="8"/>
    </row>
    <row r="95" customFormat="false" ht="12.8" hidden="false" customHeight="false" outlineLevel="0" collapsed="false">
      <c r="A95" s="406" t="s">
        <v>128</v>
      </c>
      <c r="B95" s="245" t="n">
        <v>6643</v>
      </c>
      <c r="C95" s="245" t="n">
        <v>7</v>
      </c>
      <c r="D95" s="263" t="n">
        <v>2.34</v>
      </c>
      <c r="E95" s="452" t="n">
        <v>137</v>
      </c>
      <c r="F95" s="236"/>
      <c r="G95" s="320"/>
      <c r="H95" s="268"/>
      <c r="I95" s="269"/>
      <c r="J95" s="447"/>
      <c r="K95" s="271"/>
      <c r="L95" s="272"/>
      <c r="M95" s="273"/>
      <c r="N95" s="274"/>
      <c r="O95" s="271"/>
      <c r="P95" s="275"/>
      <c r="Q95" s="276"/>
      <c r="R95" s="268"/>
      <c r="S95" s="257"/>
      <c r="T95" s="251"/>
      <c r="U95" s="249"/>
      <c r="V95" s="453"/>
      <c r="W95" s="454"/>
      <c r="X95" s="258" t="n">
        <f aca="false">SUM(G95:W95)</f>
        <v>0</v>
      </c>
      <c r="Y95" s="245" t="n">
        <f aca="false">X95*C95</f>
        <v>0</v>
      </c>
      <c r="Z95" s="259" t="n">
        <f aca="false">D95*X95</f>
        <v>0</v>
      </c>
      <c r="AA95" s="260" t="n">
        <f aca="false">X95*E95</f>
        <v>0</v>
      </c>
      <c r="AB95" s="261" t="n">
        <v>1</v>
      </c>
      <c r="AC95" s="262" t="n">
        <v>1</v>
      </c>
      <c r="AD95" s="261" t="n">
        <v>2</v>
      </c>
      <c r="AE95" s="262" t="n">
        <v>3</v>
      </c>
      <c r="AF95" s="261"/>
      <c r="AG95" s="262"/>
      <c r="AH95" s="261"/>
      <c r="AI95" s="262"/>
      <c r="AJ95" s="261"/>
      <c r="AK95" s="262"/>
      <c r="AL95" s="261"/>
      <c r="AM95" s="8"/>
      <c r="AN95" s="8"/>
      <c r="AO95" s="8"/>
      <c r="AP95" s="8"/>
      <c r="AQ95" s="8"/>
      <c r="AR95" s="8"/>
      <c r="AS95" s="8"/>
      <c r="AT95" s="8"/>
      <c r="AU95" s="8"/>
      <c r="AV95" s="8"/>
    </row>
    <row r="96" customFormat="false" ht="12.8" hidden="false" customHeight="false" outlineLevel="0" collapsed="false">
      <c r="A96" s="406" t="s">
        <v>129</v>
      </c>
      <c r="B96" s="245" t="n">
        <v>6728</v>
      </c>
      <c r="C96" s="245" t="n">
        <v>3</v>
      </c>
      <c r="D96" s="263" t="n">
        <v>1.697</v>
      </c>
      <c r="E96" s="452" t="n">
        <v>132</v>
      </c>
      <c r="F96" s="460" t="n">
        <f aca="false">E96*$G$1</f>
        <v>79.2</v>
      </c>
      <c r="G96" s="247"/>
      <c r="H96" s="268"/>
      <c r="I96" s="269"/>
      <c r="J96" s="447"/>
      <c r="K96" s="271"/>
      <c r="L96" s="272"/>
      <c r="M96" s="273"/>
      <c r="N96" s="274"/>
      <c r="O96" s="271"/>
      <c r="P96" s="275"/>
      <c r="Q96" s="276"/>
      <c r="R96" s="268"/>
      <c r="S96" s="257"/>
      <c r="T96" s="251"/>
      <c r="U96" s="249"/>
      <c r="V96" s="453"/>
      <c r="W96" s="454"/>
      <c r="X96" s="258" t="n">
        <f aca="false">SUM(G96:W96)</f>
        <v>0</v>
      </c>
      <c r="Y96" s="245" t="n">
        <f aca="false">X96*C96</f>
        <v>0</v>
      </c>
      <c r="Z96" s="259" t="n">
        <f aca="false">D96*X96</f>
        <v>0</v>
      </c>
      <c r="AA96" s="260" t="n">
        <f aca="false">X96*E96</f>
        <v>0</v>
      </c>
      <c r="AB96" s="261"/>
      <c r="AC96" s="262"/>
      <c r="AD96" s="261" t="n">
        <v>1</v>
      </c>
      <c r="AE96" s="262" t="n">
        <v>1</v>
      </c>
      <c r="AF96" s="261" t="n">
        <v>1</v>
      </c>
      <c r="AG96" s="262"/>
      <c r="AH96" s="261"/>
      <c r="AI96" s="262"/>
      <c r="AJ96" s="261"/>
      <c r="AK96" s="262"/>
      <c r="AL96" s="261"/>
      <c r="AM96" s="8"/>
      <c r="AN96" s="8"/>
      <c r="AO96" s="8"/>
      <c r="AP96" s="8"/>
      <c r="AQ96" s="8"/>
      <c r="AR96" s="8"/>
      <c r="AS96" s="8"/>
      <c r="AT96" s="8"/>
      <c r="AU96" s="8"/>
      <c r="AV96" s="8"/>
    </row>
    <row r="97" customFormat="false" ht="12.8" hidden="false" customHeight="false" outlineLevel="0" collapsed="false">
      <c r="A97" s="406" t="s">
        <v>130</v>
      </c>
      <c r="B97" s="245" t="n">
        <v>6697</v>
      </c>
      <c r="C97" s="245" t="n">
        <v>10</v>
      </c>
      <c r="D97" s="263" t="n">
        <v>1.584</v>
      </c>
      <c r="E97" s="452" t="n">
        <v>112</v>
      </c>
      <c r="F97" s="460" t="n">
        <f aca="false">E97*$G$1</f>
        <v>67.2</v>
      </c>
      <c r="G97" s="267"/>
      <c r="H97" s="268"/>
      <c r="I97" s="269"/>
      <c r="J97" s="447"/>
      <c r="K97" s="271"/>
      <c r="L97" s="272"/>
      <c r="M97" s="273"/>
      <c r="N97" s="274"/>
      <c r="O97" s="271"/>
      <c r="P97" s="275"/>
      <c r="Q97" s="276"/>
      <c r="R97" s="268"/>
      <c r="S97" s="257"/>
      <c r="T97" s="251"/>
      <c r="U97" s="249"/>
      <c r="V97" s="453"/>
      <c r="W97" s="454"/>
      <c r="X97" s="258" t="n">
        <f aca="false">SUM(G97:W97)</f>
        <v>0</v>
      </c>
      <c r="Y97" s="245" t="n">
        <f aca="false">X97*C97</f>
        <v>0</v>
      </c>
      <c r="Z97" s="259" t="n">
        <f aca="false">D97*X97</f>
        <v>0</v>
      </c>
      <c r="AA97" s="260" t="n">
        <f aca="false">X97*E97</f>
        <v>0</v>
      </c>
      <c r="AB97" s="261" t="n">
        <v>3</v>
      </c>
      <c r="AC97" s="262" t="n">
        <v>7</v>
      </c>
      <c r="AD97" s="261"/>
      <c r="AE97" s="262"/>
      <c r="AF97" s="261"/>
      <c r="AG97" s="262"/>
      <c r="AH97" s="261"/>
      <c r="AI97" s="262"/>
      <c r="AJ97" s="261"/>
      <c r="AK97" s="262"/>
      <c r="AL97" s="261"/>
      <c r="AM97" s="8"/>
      <c r="AN97" s="8"/>
      <c r="AO97" s="8"/>
      <c r="AP97" s="8"/>
      <c r="AQ97" s="8"/>
      <c r="AR97" s="8"/>
      <c r="AS97" s="8"/>
      <c r="AT97" s="8"/>
      <c r="AU97" s="8"/>
      <c r="AV97" s="8"/>
    </row>
    <row r="98" customFormat="false" ht="12.8" hidden="false" customHeight="false" outlineLevel="0" collapsed="false">
      <c r="A98" s="406" t="s">
        <v>131</v>
      </c>
      <c r="B98" s="245" t="n">
        <v>6777</v>
      </c>
      <c r="C98" s="245" t="n">
        <v>10</v>
      </c>
      <c r="D98" s="263" t="n">
        <v>0.102</v>
      </c>
      <c r="E98" s="452" t="n">
        <v>35</v>
      </c>
      <c r="F98" s="460" t="n">
        <f aca="false">E98*$G$1</f>
        <v>21</v>
      </c>
      <c r="G98" s="247"/>
      <c r="H98" s="268"/>
      <c r="I98" s="269"/>
      <c r="J98" s="447"/>
      <c r="K98" s="271"/>
      <c r="L98" s="272"/>
      <c r="M98" s="273"/>
      <c r="N98" s="274"/>
      <c r="O98" s="271"/>
      <c r="P98" s="275"/>
      <c r="Q98" s="276"/>
      <c r="R98" s="268"/>
      <c r="S98" s="257"/>
      <c r="T98" s="251"/>
      <c r="U98" s="249"/>
      <c r="V98" s="453"/>
      <c r="W98" s="454"/>
      <c r="X98" s="258" t="n">
        <f aca="false">SUM(G98:W98)</f>
        <v>0</v>
      </c>
      <c r="Y98" s="245" t="n">
        <f aca="false">X98*C98</f>
        <v>0</v>
      </c>
      <c r="Z98" s="259" t="n">
        <f aca="false">D98*X98</f>
        <v>0</v>
      </c>
      <c r="AA98" s="260" t="n">
        <f aca="false">X98*E98</f>
        <v>0</v>
      </c>
      <c r="AB98" s="261"/>
      <c r="AC98" s="262"/>
      <c r="AD98" s="261"/>
      <c r="AE98" s="262"/>
      <c r="AF98" s="261"/>
      <c r="AG98" s="262"/>
      <c r="AH98" s="261"/>
      <c r="AI98" s="262"/>
      <c r="AJ98" s="261"/>
      <c r="AK98" s="262"/>
      <c r="AL98" s="261"/>
      <c r="AM98" s="8"/>
      <c r="AN98" s="8"/>
      <c r="AO98" s="8"/>
      <c r="AP98" s="8"/>
      <c r="AQ98" s="8"/>
      <c r="AR98" s="8"/>
      <c r="AS98" s="8"/>
      <c r="AT98" s="8"/>
      <c r="AU98" s="8"/>
      <c r="AV98" s="8"/>
    </row>
    <row r="99" customFormat="false" ht="12.8" hidden="false" customHeight="false" outlineLevel="0" collapsed="false">
      <c r="A99" s="406" t="s">
        <v>132</v>
      </c>
      <c r="B99" s="245" t="n">
        <v>6738</v>
      </c>
      <c r="C99" s="245" t="n">
        <v>5</v>
      </c>
      <c r="D99" s="263" t="n">
        <v>2.651</v>
      </c>
      <c r="E99" s="452" t="n">
        <v>207</v>
      </c>
      <c r="F99" s="460" t="n">
        <f aca="false">E99*$G$1</f>
        <v>124.2</v>
      </c>
      <c r="G99" s="247"/>
      <c r="H99" s="268"/>
      <c r="I99" s="269"/>
      <c r="J99" s="447"/>
      <c r="K99" s="271"/>
      <c r="L99" s="272"/>
      <c r="M99" s="273"/>
      <c r="N99" s="274"/>
      <c r="O99" s="271"/>
      <c r="P99" s="275"/>
      <c r="Q99" s="276"/>
      <c r="R99" s="268"/>
      <c r="S99" s="257"/>
      <c r="T99" s="251"/>
      <c r="U99" s="249"/>
      <c r="V99" s="453"/>
      <c r="W99" s="454"/>
      <c r="X99" s="258" t="n">
        <f aca="false">SUM(G99:W99)</f>
        <v>0</v>
      </c>
      <c r="Y99" s="245" t="n">
        <f aca="false">X99*C99</f>
        <v>0</v>
      </c>
      <c r="Z99" s="259" t="n">
        <f aca="false">D99*X99</f>
        <v>0</v>
      </c>
      <c r="AA99" s="260" t="n">
        <f aca="false">X99*E99</f>
        <v>0</v>
      </c>
      <c r="AB99" s="261"/>
      <c r="AC99" s="262"/>
      <c r="AD99" s="261"/>
      <c r="AE99" s="262"/>
      <c r="AF99" s="261" t="n">
        <v>1</v>
      </c>
      <c r="AG99" s="262" t="n">
        <v>1</v>
      </c>
      <c r="AH99" s="261" t="n">
        <v>3</v>
      </c>
      <c r="AI99" s="262"/>
      <c r="AJ99" s="261"/>
      <c r="AK99" s="262"/>
      <c r="AL99" s="261"/>
      <c r="AM99" s="8"/>
      <c r="AN99" s="8"/>
      <c r="AO99" s="8"/>
      <c r="AP99" s="8"/>
      <c r="AQ99" s="8"/>
      <c r="AR99" s="8"/>
      <c r="AS99" s="8"/>
      <c r="AT99" s="8"/>
      <c r="AU99" s="8"/>
      <c r="AV99" s="8"/>
    </row>
    <row r="100" customFormat="false" ht="12.8" hidden="false" customHeight="false" outlineLevel="0" collapsed="false">
      <c r="A100" s="406" t="s">
        <v>133</v>
      </c>
      <c r="B100" s="265" t="n">
        <v>6719</v>
      </c>
      <c r="C100" s="265" t="n">
        <v>1</v>
      </c>
      <c r="D100" s="327" t="n">
        <v>2.141</v>
      </c>
      <c r="E100" s="444" t="n">
        <v>129</v>
      </c>
      <c r="F100" s="460" t="n">
        <f aca="false">E100*$G$1</f>
        <v>77.4</v>
      </c>
      <c r="G100" s="267"/>
      <c r="H100" s="268"/>
      <c r="I100" s="269"/>
      <c r="J100" s="447"/>
      <c r="K100" s="271"/>
      <c r="L100" s="272"/>
      <c r="M100" s="273"/>
      <c r="N100" s="274"/>
      <c r="O100" s="271"/>
      <c r="P100" s="275"/>
      <c r="Q100" s="276"/>
      <c r="R100" s="268"/>
      <c r="S100" s="257"/>
      <c r="T100" s="271"/>
      <c r="U100" s="269"/>
      <c r="V100" s="448"/>
      <c r="W100" s="454"/>
      <c r="X100" s="258" t="n">
        <f aca="false">SUM(G100:W100)</f>
        <v>0</v>
      </c>
      <c r="Y100" s="245" t="n">
        <f aca="false">X100*C100</f>
        <v>0</v>
      </c>
      <c r="Z100" s="259" t="n">
        <f aca="false">D100*X100</f>
        <v>0</v>
      </c>
      <c r="AA100" s="260" t="n">
        <f aca="false">X100*E100</f>
        <v>0</v>
      </c>
      <c r="AB100" s="261"/>
      <c r="AC100" s="262"/>
      <c r="AD100" s="261"/>
      <c r="AE100" s="262"/>
      <c r="AF100" s="261"/>
      <c r="AG100" s="262"/>
      <c r="AH100" s="261"/>
      <c r="AI100" s="262" t="n">
        <v>1</v>
      </c>
      <c r="AJ100" s="261"/>
      <c r="AK100" s="262"/>
      <c r="AL100" s="261"/>
      <c r="AM100" s="8"/>
      <c r="AN100" s="8"/>
      <c r="AO100" s="8"/>
      <c r="AP100" s="8"/>
      <c r="AQ100" s="8"/>
      <c r="AR100" s="8"/>
      <c r="AS100" s="8"/>
      <c r="AT100" s="8"/>
      <c r="AU100" s="8"/>
      <c r="AV100" s="8"/>
    </row>
    <row r="101" customFormat="false" ht="12.8" hidden="false" customHeight="false" outlineLevel="0" collapsed="false">
      <c r="A101" s="406" t="s">
        <v>134</v>
      </c>
      <c r="B101" s="245" t="n">
        <v>6625</v>
      </c>
      <c r="C101" s="245" t="n">
        <v>5</v>
      </c>
      <c r="D101" s="263" t="n">
        <v>1.11</v>
      </c>
      <c r="E101" s="475" t="n">
        <v>69</v>
      </c>
      <c r="F101" s="460" t="n">
        <f aca="false">E101*$G$1</f>
        <v>41.4</v>
      </c>
      <c r="G101" s="247"/>
      <c r="H101" s="268"/>
      <c r="I101" s="269"/>
      <c r="J101" s="447"/>
      <c r="K101" s="271"/>
      <c r="L101" s="272"/>
      <c r="M101" s="273"/>
      <c r="N101" s="274"/>
      <c r="O101" s="271"/>
      <c r="P101" s="275"/>
      <c r="Q101" s="276"/>
      <c r="R101" s="268"/>
      <c r="S101" s="257"/>
      <c r="T101" s="251"/>
      <c r="U101" s="249"/>
      <c r="V101" s="453"/>
      <c r="W101" s="454"/>
      <c r="X101" s="258" t="n">
        <f aca="false">SUM(G101:W101)</f>
        <v>0</v>
      </c>
      <c r="Y101" s="245" t="n">
        <f aca="false">X101*C101</f>
        <v>0</v>
      </c>
      <c r="Z101" s="259" t="n">
        <f aca="false">D101*X101</f>
        <v>0</v>
      </c>
      <c r="AA101" s="260" t="n">
        <f aca="false">X101*E101</f>
        <v>0</v>
      </c>
      <c r="AB101" s="261"/>
      <c r="AC101" s="262"/>
      <c r="AD101" s="261"/>
      <c r="AE101" s="262"/>
      <c r="AF101" s="261"/>
      <c r="AG101" s="262"/>
      <c r="AH101" s="261"/>
      <c r="AI101" s="262"/>
      <c r="AJ101" s="261"/>
      <c r="AK101" s="262"/>
      <c r="AL101" s="261"/>
      <c r="AM101" s="8"/>
      <c r="AN101" s="8"/>
      <c r="AO101" s="8"/>
      <c r="AP101" s="8"/>
      <c r="AQ101" s="8"/>
      <c r="AR101" s="8"/>
      <c r="AS101" s="8"/>
      <c r="AT101" s="8"/>
      <c r="AU101" s="8"/>
      <c r="AV101" s="8"/>
    </row>
    <row r="102" customFormat="false" ht="12.8" hidden="false" customHeight="false" outlineLevel="0" collapsed="false">
      <c r="A102" s="406" t="s">
        <v>135</v>
      </c>
      <c r="B102" s="245" t="n">
        <v>6720</v>
      </c>
      <c r="C102" s="245" t="n">
        <v>1</v>
      </c>
      <c r="D102" s="263" t="n">
        <v>1.776</v>
      </c>
      <c r="E102" s="452" t="n">
        <v>109</v>
      </c>
      <c r="F102" s="460" t="n">
        <f aca="false">E102*$G$1</f>
        <v>65.4</v>
      </c>
      <c r="G102" s="267"/>
      <c r="H102" s="268"/>
      <c r="I102" s="269"/>
      <c r="J102" s="447"/>
      <c r="K102" s="271"/>
      <c r="L102" s="272"/>
      <c r="M102" s="273"/>
      <c r="N102" s="274"/>
      <c r="O102" s="271"/>
      <c r="P102" s="275"/>
      <c r="Q102" s="276"/>
      <c r="R102" s="268"/>
      <c r="S102" s="257"/>
      <c r="T102" s="251"/>
      <c r="U102" s="249"/>
      <c r="V102" s="453"/>
      <c r="W102" s="454"/>
      <c r="X102" s="258" t="n">
        <f aca="false">SUM(G102:W102)</f>
        <v>0</v>
      </c>
      <c r="Y102" s="245" t="n">
        <f aca="false">X102*C102</f>
        <v>0</v>
      </c>
      <c r="Z102" s="259" t="n">
        <f aca="false">D102*X102</f>
        <v>0</v>
      </c>
      <c r="AA102" s="260" t="n">
        <f aca="false">X102*E102</f>
        <v>0</v>
      </c>
      <c r="AB102" s="261"/>
      <c r="AC102" s="262"/>
      <c r="AD102" s="261"/>
      <c r="AE102" s="262"/>
      <c r="AF102" s="261"/>
      <c r="AG102" s="262" t="n">
        <v>1</v>
      </c>
      <c r="AH102" s="261"/>
      <c r="AI102" s="262"/>
      <c r="AJ102" s="261"/>
      <c r="AK102" s="262"/>
      <c r="AL102" s="261"/>
      <c r="AM102" s="8"/>
      <c r="AN102" s="8"/>
      <c r="AO102" s="8"/>
      <c r="AP102" s="8"/>
      <c r="AQ102" s="8"/>
      <c r="AR102" s="8"/>
      <c r="AS102" s="8"/>
      <c r="AT102" s="8"/>
      <c r="AU102" s="8"/>
      <c r="AV102" s="8"/>
    </row>
    <row r="103" customFormat="false" ht="12.8" hidden="false" customHeight="false" outlineLevel="0" collapsed="false">
      <c r="A103" s="406" t="s">
        <v>136</v>
      </c>
      <c r="B103" s="245" t="n">
        <v>6729</v>
      </c>
      <c r="C103" s="245" t="n">
        <v>1</v>
      </c>
      <c r="D103" s="263" t="n">
        <v>1.1</v>
      </c>
      <c r="E103" s="452" t="n">
        <v>75</v>
      </c>
      <c r="F103" s="460" t="n">
        <f aca="false">E103*$G$1</f>
        <v>45</v>
      </c>
      <c r="G103" s="331"/>
      <c r="H103" s="268"/>
      <c r="I103" s="269"/>
      <c r="J103" s="447"/>
      <c r="K103" s="271"/>
      <c r="L103" s="272"/>
      <c r="M103" s="273"/>
      <c r="N103" s="274"/>
      <c r="O103" s="271"/>
      <c r="P103" s="275"/>
      <c r="Q103" s="276"/>
      <c r="R103" s="268"/>
      <c r="S103" s="257"/>
      <c r="T103" s="251"/>
      <c r="U103" s="249"/>
      <c r="V103" s="453"/>
      <c r="W103" s="454"/>
      <c r="X103" s="258" t="n">
        <f aca="false">SUM(G103:W103)</f>
        <v>0</v>
      </c>
      <c r="Y103" s="245" t="n">
        <f aca="false">X103*C103</f>
        <v>0</v>
      </c>
      <c r="Z103" s="259" t="n">
        <f aca="false">D103*X103</f>
        <v>0</v>
      </c>
      <c r="AA103" s="260" t="n">
        <f aca="false">X103*E103</f>
        <v>0</v>
      </c>
      <c r="AB103" s="261"/>
      <c r="AC103" s="262"/>
      <c r="AD103" s="261"/>
      <c r="AE103" s="262"/>
      <c r="AF103" s="261"/>
      <c r="AG103" s="262" t="n">
        <v>1</v>
      </c>
      <c r="AH103" s="261"/>
      <c r="AI103" s="262"/>
      <c r="AJ103" s="261"/>
      <c r="AK103" s="262"/>
      <c r="AL103" s="261"/>
      <c r="AM103" s="8"/>
      <c r="AN103" s="8"/>
      <c r="AO103" s="8"/>
      <c r="AP103" s="8"/>
      <c r="AQ103" s="8"/>
      <c r="AR103" s="8"/>
      <c r="AS103" s="8"/>
      <c r="AT103" s="8"/>
      <c r="AU103" s="8"/>
      <c r="AV103" s="8"/>
    </row>
    <row r="104" customFormat="false" ht="12.8" hidden="false" customHeight="false" outlineLevel="0" collapsed="false">
      <c r="A104" s="406" t="s">
        <v>137</v>
      </c>
      <c r="B104" s="245" t="n">
        <v>6727</v>
      </c>
      <c r="C104" s="245" t="n">
        <v>6</v>
      </c>
      <c r="D104" s="263" t="n">
        <v>0.666</v>
      </c>
      <c r="E104" s="452" t="n">
        <v>52</v>
      </c>
      <c r="F104" s="460" t="n">
        <f aca="false">E104*$G$1</f>
        <v>31.2</v>
      </c>
      <c r="G104" s="331"/>
      <c r="H104" s="268"/>
      <c r="I104" s="269"/>
      <c r="J104" s="447"/>
      <c r="K104" s="271"/>
      <c r="L104" s="272"/>
      <c r="M104" s="273"/>
      <c r="N104" s="274"/>
      <c r="O104" s="271"/>
      <c r="P104" s="275"/>
      <c r="Q104" s="276"/>
      <c r="R104" s="268"/>
      <c r="S104" s="257"/>
      <c r="T104" s="251"/>
      <c r="U104" s="249"/>
      <c r="V104" s="453"/>
      <c r="W104" s="454"/>
      <c r="X104" s="258" t="n">
        <f aca="false">SUM(G104:W104)</f>
        <v>0</v>
      </c>
      <c r="Y104" s="245" t="n">
        <f aca="false">X104*C104</f>
        <v>0</v>
      </c>
      <c r="Z104" s="259" t="n">
        <f aca="false">D104*X104</f>
        <v>0</v>
      </c>
      <c r="AA104" s="260" t="n">
        <f aca="false">X104*E104</f>
        <v>0</v>
      </c>
      <c r="AB104" s="261"/>
      <c r="AC104" s="262"/>
      <c r="AD104" s="261"/>
      <c r="AE104" s="262"/>
      <c r="AF104" s="261"/>
      <c r="AG104" s="262"/>
      <c r="AH104" s="261"/>
      <c r="AI104" s="262"/>
      <c r="AJ104" s="261"/>
      <c r="AK104" s="262"/>
      <c r="AL104" s="261"/>
      <c r="AM104" s="8"/>
      <c r="AN104" s="8"/>
      <c r="AO104" s="8"/>
      <c r="AP104" s="8"/>
      <c r="AQ104" s="8"/>
      <c r="AR104" s="8"/>
      <c r="AS104" s="8"/>
      <c r="AT104" s="8"/>
      <c r="AU104" s="8"/>
      <c r="AV104" s="8"/>
    </row>
    <row r="105" customFormat="false" ht="12.8" hidden="false" customHeight="false" outlineLevel="0" collapsed="false">
      <c r="A105" s="456" t="s">
        <v>138</v>
      </c>
      <c r="B105" s="282" t="n">
        <v>100007</v>
      </c>
      <c r="C105" s="282" t="n">
        <f aca="false">SUM(C94:C104)</f>
        <v>52</v>
      </c>
      <c r="D105" s="283" t="n">
        <f aca="false">SUM(D94:D104)</f>
        <v>17.692</v>
      </c>
      <c r="E105" s="467" t="n">
        <v>1232</v>
      </c>
      <c r="F105" s="464" t="n">
        <f aca="false">E105*$G$1</f>
        <v>739.2</v>
      </c>
      <c r="G105" s="331"/>
      <c r="H105" s="268"/>
      <c r="I105" s="269"/>
      <c r="J105" s="447"/>
      <c r="K105" s="271"/>
      <c r="L105" s="272"/>
      <c r="M105" s="273"/>
      <c r="N105" s="274"/>
      <c r="O105" s="271"/>
      <c r="P105" s="275"/>
      <c r="Q105" s="276"/>
      <c r="R105" s="268"/>
      <c r="S105" s="257"/>
      <c r="T105" s="289"/>
      <c r="U105" s="287"/>
      <c r="V105" s="468"/>
      <c r="W105" s="454"/>
      <c r="X105" s="258" t="n">
        <f aca="false">SUM(G105:W105)</f>
        <v>0</v>
      </c>
      <c r="Y105" s="245" t="n">
        <f aca="false">X105*C105</f>
        <v>0</v>
      </c>
      <c r="Z105" s="259" t="n">
        <f aca="false">D105*X105</f>
        <v>0</v>
      </c>
      <c r="AA105" s="260" t="n">
        <f aca="false">X105*E105</f>
        <v>0</v>
      </c>
      <c r="AB105" s="261" t="n">
        <f aca="false">SUM(AB94:AB104)</f>
        <v>4</v>
      </c>
      <c r="AC105" s="262" t="n">
        <f aca="false">SUM(AC94:AC104)</f>
        <v>8</v>
      </c>
      <c r="AD105" s="261" t="n">
        <f aca="false">SUM(AD94:AD104)</f>
        <v>3</v>
      </c>
      <c r="AE105" s="262" t="n">
        <f aca="false">SUM(AE94:AE104)</f>
        <v>4</v>
      </c>
      <c r="AF105" s="261" t="n">
        <f aca="false">SUM(AF94:AF104)</f>
        <v>3</v>
      </c>
      <c r="AG105" s="262" t="n">
        <f aca="false">SUM(AG94:AG104)</f>
        <v>5</v>
      </c>
      <c r="AH105" s="261" t="n">
        <f aca="false">SUM(AH94:AH104)</f>
        <v>3</v>
      </c>
      <c r="AI105" s="262" t="n">
        <f aca="false">SUM(AI94:AI104)</f>
        <v>1</v>
      </c>
      <c r="AJ105" s="261" t="n">
        <f aca="false">SUM(AJ94:AJ104)</f>
        <v>0</v>
      </c>
      <c r="AK105" s="262" t="n">
        <f aca="false">SUM(AK94:AK104)</f>
        <v>0</v>
      </c>
      <c r="AL105" s="261" t="n">
        <f aca="false">SUM(AL94:AL104)</f>
        <v>0</v>
      </c>
      <c r="AM105" s="8"/>
      <c r="AN105" s="8"/>
      <c r="AO105" s="8"/>
      <c r="AP105" s="8"/>
      <c r="AQ105" s="8"/>
      <c r="AR105" s="8"/>
      <c r="AS105" s="8"/>
      <c r="AT105" s="8"/>
      <c r="AU105" s="8"/>
      <c r="AV105" s="8"/>
    </row>
    <row r="106" customFormat="false" ht="15" hidden="false" customHeight="false" outlineLevel="0" collapsed="false">
      <c r="A106" s="480" t="s">
        <v>139</v>
      </c>
      <c r="B106" s="349"/>
      <c r="C106" s="349"/>
      <c r="D106" s="349"/>
      <c r="E106" s="440"/>
      <c r="F106" s="236"/>
      <c r="G106" s="350"/>
      <c r="H106" s="350"/>
      <c r="I106" s="350"/>
      <c r="J106" s="350"/>
      <c r="K106" s="350"/>
      <c r="L106" s="350"/>
      <c r="M106" s="350"/>
      <c r="N106" s="351"/>
      <c r="O106" s="352"/>
      <c r="P106" s="352"/>
      <c r="Q106" s="352"/>
      <c r="R106" s="352"/>
      <c r="S106" s="350"/>
      <c r="T106" s="350"/>
      <c r="U106" s="350"/>
      <c r="V106" s="350"/>
      <c r="W106" s="462"/>
      <c r="X106" s="240"/>
      <c r="Y106" s="349"/>
      <c r="Z106" s="349"/>
      <c r="AA106" s="304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8"/>
      <c r="AN106" s="8"/>
      <c r="AO106" s="8"/>
      <c r="AP106" s="8"/>
      <c r="AQ106" s="8"/>
      <c r="AR106" s="8"/>
      <c r="AS106" s="8"/>
      <c r="AT106" s="8"/>
      <c r="AU106" s="8"/>
      <c r="AV106" s="8"/>
    </row>
    <row r="107" customFormat="false" ht="12.8" hidden="false" customHeight="false" outlineLevel="0" collapsed="false">
      <c r="A107" s="406" t="s">
        <v>140</v>
      </c>
      <c r="B107" s="265" t="n">
        <v>6590</v>
      </c>
      <c r="C107" s="265" t="n">
        <v>10</v>
      </c>
      <c r="D107" s="327" t="n">
        <v>0.7</v>
      </c>
      <c r="E107" s="444" t="n">
        <v>72</v>
      </c>
      <c r="F107" s="460" t="n">
        <f aca="false">E107*$G$1</f>
        <v>43.2</v>
      </c>
      <c r="G107" s="267"/>
      <c r="H107" s="268"/>
      <c r="I107" s="269"/>
      <c r="J107" s="447"/>
      <c r="K107" s="271"/>
      <c r="L107" s="272"/>
      <c r="M107" s="273"/>
      <c r="N107" s="274"/>
      <c r="O107" s="271"/>
      <c r="P107" s="275"/>
      <c r="Q107" s="276"/>
      <c r="R107" s="268"/>
      <c r="S107" s="257"/>
      <c r="T107" s="271"/>
      <c r="U107" s="269"/>
      <c r="V107" s="448"/>
      <c r="W107" s="454"/>
      <c r="X107" s="258" t="n">
        <f aca="false">SUM(G107:W107)</f>
        <v>0</v>
      </c>
      <c r="Y107" s="245" t="n">
        <f aca="false">X107*C107</f>
        <v>0</v>
      </c>
      <c r="Z107" s="259" t="n">
        <f aca="false">D107*X107</f>
        <v>0</v>
      </c>
      <c r="AA107" s="260" t="n">
        <f aca="false">X107*E107</f>
        <v>0</v>
      </c>
      <c r="AB107" s="261" t="n">
        <v>2</v>
      </c>
      <c r="AC107" s="262" t="n">
        <v>8</v>
      </c>
      <c r="AD107" s="261"/>
      <c r="AE107" s="262"/>
      <c r="AF107" s="261"/>
      <c r="AG107" s="262"/>
      <c r="AH107" s="261"/>
      <c r="AI107" s="262"/>
      <c r="AJ107" s="261"/>
      <c r="AK107" s="262"/>
      <c r="AL107" s="261"/>
      <c r="AM107" s="8"/>
      <c r="AN107" s="8"/>
      <c r="AO107" s="8"/>
      <c r="AP107" s="8"/>
      <c r="AQ107" s="8"/>
      <c r="AR107" s="8"/>
      <c r="AS107" s="8"/>
      <c r="AT107" s="8"/>
      <c r="AU107" s="8"/>
      <c r="AV107" s="8"/>
    </row>
    <row r="108" customFormat="false" ht="12.8" hidden="false" customHeight="false" outlineLevel="0" collapsed="false">
      <c r="A108" s="406" t="s">
        <v>141</v>
      </c>
      <c r="B108" s="245" t="n">
        <v>6575</v>
      </c>
      <c r="C108" s="245" t="n">
        <v>5</v>
      </c>
      <c r="D108" s="245" t="n">
        <v>2.66</v>
      </c>
      <c r="E108" s="452" t="n">
        <v>129</v>
      </c>
      <c r="F108" s="460" t="n">
        <f aca="false">E108*$G$1</f>
        <v>77.4</v>
      </c>
      <c r="G108" s="247"/>
      <c r="H108" s="268"/>
      <c r="I108" s="269"/>
      <c r="J108" s="447"/>
      <c r="K108" s="271"/>
      <c r="L108" s="272"/>
      <c r="M108" s="273"/>
      <c r="N108" s="274"/>
      <c r="O108" s="271"/>
      <c r="P108" s="275"/>
      <c r="Q108" s="276"/>
      <c r="R108" s="268"/>
      <c r="S108" s="257"/>
      <c r="T108" s="251"/>
      <c r="U108" s="249"/>
      <c r="V108" s="453"/>
      <c r="W108" s="454"/>
      <c r="X108" s="258" t="n">
        <f aca="false">SUM(G108:W108)</f>
        <v>0</v>
      </c>
      <c r="Y108" s="245" t="n">
        <f aca="false">X108*C108</f>
        <v>0</v>
      </c>
      <c r="Z108" s="259" t="n">
        <f aca="false">D108*X108</f>
        <v>0</v>
      </c>
      <c r="AA108" s="260" t="n">
        <f aca="false">X108*E108</f>
        <v>0</v>
      </c>
      <c r="AB108" s="261" t="n">
        <v>4</v>
      </c>
      <c r="AC108" s="262" t="n">
        <v>1</v>
      </c>
      <c r="AD108" s="261"/>
      <c r="AE108" s="262"/>
      <c r="AF108" s="261"/>
      <c r="AG108" s="262"/>
      <c r="AH108" s="261"/>
      <c r="AI108" s="262"/>
      <c r="AJ108" s="261"/>
      <c r="AK108" s="262"/>
      <c r="AL108" s="261"/>
      <c r="AM108" s="8"/>
      <c r="AN108" s="8"/>
      <c r="AO108" s="8"/>
      <c r="AP108" s="8"/>
      <c r="AQ108" s="8"/>
      <c r="AR108" s="8"/>
      <c r="AS108" s="8"/>
      <c r="AT108" s="8"/>
      <c r="AU108" s="8"/>
      <c r="AV108" s="8"/>
    </row>
    <row r="109" customFormat="false" ht="12.8" hidden="false" customHeight="false" outlineLevel="0" collapsed="false">
      <c r="A109" s="406" t="s">
        <v>200</v>
      </c>
      <c r="B109" s="297" t="n">
        <v>6586</v>
      </c>
      <c r="C109" s="297" t="n">
        <v>9</v>
      </c>
      <c r="D109" s="482" t="n">
        <v>2.7</v>
      </c>
      <c r="E109" s="483" t="n">
        <v>149</v>
      </c>
      <c r="F109" s="484" t="n">
        <f aca="false">E109*$G$1</f>
        <v>89.4</v>
      </c>
      <c r="G109" s="285"/>
      <c r="H109" s="446"/>
      <c r="I109" s="485"/>
      <c r="J109" s="486"/>
      <c r="K109" s="487"/>
      <c r="L109" s="488"/>
      <c r="M109" s="489"/>
      <c r="N109" s="490"/>
      <c r="O109" s="487"/>
      <c r="P109" s="491"/>
      <c r="Q109" s="492"/>
      <c r="R109" s="446"/>
      <c r="S109" s="295"/>
      <c r="T109" s="289"/>
      <c r="U109" s="287"/>
      <c r="V109" s="468"/>
      <c r="W109" s="493"/>
      <c r="X109" s="258" t="n">
        <f aca="false">SUM(G109:W109)</f>
        <v>0</v>
      </c>
      <c r="Y109" s="245" t="n">
        <f aca="false">X109*C109</f>
        <v>0</v>
      </c>
      <c r="Z109" s="298" t="n">
        <f aca="false">D109*X109</f>
        <v>0</v>
      </c>
      <c r="AA109" s="299" t="n">
        <f aca="false">X109*E109</f>
        <v>0</v>
      </c>
      <c r="AB109" s="494" t="n">
        <v>1</v>
      </c>
      <c r="AC109" s="495" t="n">
        <v>2</v>
      </c>
      <c r="AD109" s="494" t="n">
        <v>2</v>
      </c>
      <c r="AE109" s="495"/>
      <c r="AF109" s="494" t="n">
        <v>1</v>
      </c>
      <c r="AG109" s="495"/>
      <c r="AH109" s="494"/>
      <c r="AI109" s="495"/>
      <c r="AJ109" s="494"/>
      <c r="AK109" s="495"/>
      <c r="AL109" s="494"/>
      <c r="AM109" s="8"/>
      <c r="AN109" s="8"/>
      <c r="AO109" s="8"/>
      <c r="AP109" s="8"/>
      <c r="AQ109" s="8"/>
      <c r="AR109" s="8"/>
      <c r="AS109" s="8"/>
      <c r="AT109" s="8"/>
      <c r="AU109" s="8"/>
      <c r="AV109" s="8"/>
    </row>
    <row r="110" customFormat="false" ht="13.8" hidden="false" customHeight="false" outlineLevel="0" collapsed="false">
      <c r="A110" s="496"/>
      <c r="B110" s="497"/>
      <c r="C110" s="497" t="e">
        <f aca="false">C33-6+C46+C57+C62+C77+C105+C107+C108+C109+C27+C9+C6+C8+C7+C92+C10+#REF!</f>
        <v>#REF!</v>
      </c>
      <c r="D110" s="498" t="s">
        <v>143</v>
      </c>
      <c r="E110" s="498" t="n">
        <v>135</v>
      </c>
      <c r="F110" s="499"/>
      <c r="G110" s="500" t="n">
        <f aca="false">SUMPRODUCT(G29:G109,$B$29:$B$109)</f>
        <v>0</v>
      </c>
      <c r="H110" s="501" t="n">
        <f aca="false">SUMPRODUCT(H5:H109,$C$5:$C$109)</f>
        <v>0</v>
      </c>
      <c r="I110" s="502" t="n">
        <f aca="false">SUMPRODUCT(I29:I109,$B$29:$B$109)</f>
        <v>0</v>
      </c>
      <c r="J110" s="503" t="n">
        <f aca="false">SUMPRODUCT(J5:J109,$C$5:$C$109)</f>
        <v>0</v>
      </c>
      <c r="K110" s="504" t="n">
        <f aca="false">SUMPRODUCT(K5:K109,$C$5:$C$109)</f>
        <v>0</v>
      </c>
      <c r="L110" s="505" t="n">
        <f aca="false">SUMPRODUCT(L5:L109,$C$5:$C$109)</f>
        <v>0</v>
      </c>
      <c r="M110" s="506" t="n">
        <f aca="false">SUMPRODUCT(M5:M109,$C$5:$C$109)</f>
        <v>0</v>
      </c>
      <c r="N110" s="507" t="n">
        <f aca="false">SUMPRODUCT(N5:N109,$C$5:$C$109)</f>
        <v>0</v>
      </c>
      <c r="O110" s="504" t="n">
        <f aca="false">SUMPRODUCT(O5:O109,$C$5:$C$109)</f>
        <v>0</v>
      </c>
      <c r="P110" s="508" t="n">
        <f aca="false">SUMPRODUCT(P5:P109,$C$5:$C$109)</f>
        <v>0</v>
      </c>
      <c r="Q110" s="509" t="n">
        <f aca="false">SUMPRODUCT(Q5:Q109,$C$5:$C$109)</f>
        <v>0</v>
      </c>
      <c r="R110" s="501" t="n">
        <f aca="false">SUMPRODUCT(R5:R109,$C$5:$C$109)</f>
        <v>0</v>
      </c>
      <c r="S110" s="510" t="n">
        <f aca="false">SUMPRODUCT(S5:S109,$C$5:$C$109)</f>
        <v>0</v>
      </c>
      <c r="T110" s="504" t="n">
        <f aca="false">SUMPRODUCT(T5:T109,$C$5:$C$109)</f>
        <v>0</v>
      </c>
      <c r="U110" s="502" t="n">
        <f aca="false">SUMPRODUCT(U5:U109,$C$5:$C$109)</f>
        <v>0</v>
      </c>
      <c r="V110" s="511" t="n">
        <f aca="false">SUMPRODUCT(V5:V109,$C$5:$C$109)</f>
        <v>0</v>
      </c>
      <c r="W110" s="512" t="n">
        <f aca="false">SUMPRODUCT(W5:W109,$C$5:$C$109)</f>
        <v>0</v>
      </c>
      <c r="X110" s="513" t="n">
        <f aca="false">SUM(X5:X109)</f>
        <v>0</v>
      </c>
      <c r="Y110" s="513" t="n">
        <f aca="false">SUM(Y5:Y109)</f>
        <v>0</v>
      </c>
      <c r="Z110" s="514" t="n">
        <f aca="false">SUM(Z5:Z109)</f>
        <v>0</v>
      </c>
      <c r="AA110" s="515" t="n">
        <f aca="false">SUM(AA5:AA109)</f>
        <v>0</v>
      </c>
      <c r="AB110" s="516" t="n">
        <f aca="false">SUMPRODUCT($X$5:$X$109,AB5:AB109)</f>
        <v>0</v>
      </c>
      <c r="AC110" s="516" t="n">
        <f aca="false">SUMPRODUCT($X$5:$X$109,AC5:AC109)</f>
        <v>0</v>
      </c>
      <c r="AD110" s="516" t="n">
        <f aca="false">SUMPRODUCT($X$5:$X$109,AD5:AD109)</f>
        <v>0</v>
      </c>
      <c r="AE110" s="516" t="n">
        <f aca="false">SUMPRODUCT($X$5:$X$109,AE5:AE109)</f>
        <v>0</v>
      </c>
      <c r="AF110" s="516" t="n">
        <f aca="false">SUMPRODUCT($X$5:$X$109,AF5:AF109)</f>
        <v>0</v>
      </c>
      <c r="AG110" s="516" t="n">
        <f aca="false">SUMPRODUCT($X$5:$X$109,AG5:AG109)</f>
        <v>0</v>
      </c>
      <c r="AH110" s="516" t="n">
        <f aca="false">SUMPRODUCT($X$5:$X$109,AH5:AH109)</f>
        <v>0</v>
      </c>
      <c r="AI110" s="516" t="n">
        <f aca="false">SUMPRODUCT($X$5:$X$109,AI5:AI109)</f>
        <v>0</v>
      </c>
      <c r="AJ110" s="516" t="n">
        <f aca="false">SUMPRODUCT($X$5:$X$109,AJ5:AJ109)</f>
        <v>0</v>
      </c>
      <c r="AK110" s="516" t="n">
        <f aca="false">SUMPRODUCT($X$5:$X$109,AK5:AK109)</f>
        <v>0</v>
      </c>
      <c r="AL110" s="516" t="n">
        <f aca="false">SUMPRODUCT($X$5:$X$109,AL5:AL109)</f>
        <v>0</v>
      </c>
      <c r="AM110" s="8"/>
      <c r="AN110" s="8"/>
      <c r="AO110" s="8"/>
      <c r="AP110" s="8"/>
      <c r="AQ110" s="8"/>
      <c r="AR110" s="8"/>
      <c r="AS110" s="8"/>
      <c r="AT110" s="8"/>
      <c r="AU110" s="8"/>
      <c r="AV110" s="8"/>
    </row>
    <row r="111" customFormat="false" ht="12.8" hidden="false" customHeight="false" outlineLevel="0" collapsed="false">
      <c r="A111" s="517"/>
      <c r="B111" s="34"/>
      <c r="C111" s="8"/>
      <c r="D111" s="8"/>
      <c r="E111" s="51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</row>
    <row r="112" customFormat="false" ht="12.8" hidden="false" customHeight="false" outlineLevel="0" collapsed="false">
      <c r="A112" s="517"/>
      <c r="B112" s="34"/>
      <c r="C112" s="8"/>
      <c r="D112" s="8"/>
      <c r="E112" s="51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</row>
    <row r="113" customFormat="false" ht="12.8" hidden="false" customHeight="false" outlineLevel="0" collapsed="false">
      <c r="A113" s="517"/>
      <c r="B113" s="34"/>
      <c r="C113" s="8"/>
      <c r="D113" s="8"/>
      <c r="E113" s="51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</row>
    <row r="114" customFormat="false" ht="12.8" hidden="false" customHeight="false" outlineLevel="0" collapsed="false">
      <c r="A114" s="517"/>
      <c r="B114" s="34"/>
      <c r="C114" s="8"/>
      <c r="D114" s="8"/>
      <c r="E114" s="51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</row>
    <row r="115" customFormat="false" ht="12.8" hidden="false" customHeight="false" outlineLevel="0" collapsed="false">
      <c r="A115" s="517"/>
      <c r="B115" s="34"/>
      <c r="C115" s="8"/>
      <c r="D115" s="8"/>
      <c r="E115" s="51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</row>
    <row r="116" customFormat="false" ht="12.8" hidden="false" customHeight="false" outlineLevel="0" collapsed="false">
      <c r="A116" s="517"/>
      <c r="B116" s="34"/>
      <c r="C116" s="8"/>
      <c r="D116" s="8"/>
      <c r="E116" s="51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</row>
    <row r="117" customFormat="false" ht="12.8" hidden="false" customHeight="false" outlineLevel="0" collapsed="false">
      <c r="A117" s="517"/>
      <c r="B117" s="34"/>
      <c r="C117" s="8"/>
      <c r="D117" s="8"/>
      <c r="E117" s="51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</row>
    <row r="118" customFormat="false" ht="12.8" hidden="false" customHeight="false" outlineLevel="0" collapsed="false">
      <c r="A118" s="517"/>
      <c r="B118" s="34"/>
      <c r="C118" s="8"/>
      <c r="D118" s="8"/>
      <c r="E118" s="51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</row>
    <row r="119" customFormat="false" ht="12.8" hidden="false" customHeight="false" outlineLevel="0" collapsed="false">
      <c r="A119" s="517"/>
      <c r="B119" s="34"/>
      <c r="C119" s="8"/>
      <c r="D119" s="8"/>
      <c r="E119" s="51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 t="s">
        <v>59</v>
      </c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</row>
    <row r="120" customFormat="false" ht="12.8" hidden="false" customHeight="false" outlineLevel="0" collapsed="false">
      <c r="A120" s="517"/>
      <c r="B120" s="34"/>
      <c r="C120" s="8"/>
      <c r="D120" s="8"/>
      <c r="E120" s="51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</row>
    <row r="121" customFormat="false" ht="12.8" hidden="false" customHeight="false" outlineLevel="0" collapsed="false">
      <c r="A121" s="517"/>
      <c r="B121" s="34"/>
      <c r="C121" s="8"/>
      <c r="D121" s="8"/>
      <c r="E121" s="51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</row>
    <row r="122" customFormat="false" ht="12.8" hidden="false" customHeight="false" outlineLevel="0" collapsed="false">
      <c r="A122" s="517"/>
      <c r="B122" s="34"/>
      <c r="C122" s="8"/>
      <c r="D122" s="8"/>
      <c r="E122" s="51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</row>
    <row r="123" customFormat="false" ht="12.8" hidden="false" customHeight="false" outlineLevel="0" collapsed="false">
      <c r="A123" s="517"/>
      <c r="B123" s="34"/>
      <c r="C123" s="8"/>
      <c r="D123" s="8"/>
      <c r="E123" s="51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</row>
    <row r="124" customFormat="false" ht="12.8" hidden="false" customHeight="false" outlineLevel="0" collapsed="false">
      <c r="A124" s="517"/>
      <c r="B124" s="34"/>
      <c r="C124" s="8"/>
      <c r="D124" s="8"/>
      <c r="E124" s="51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</row>
    <row r="125" customFormat="false" ht="12.8" hidden="false" customHeight="false" outlineLevel="0" collapsed="false">
      <c r="A125" s="517"/>
      <c r="B125" s="34"/>
      <c r="C125" s="8"/>
      <c r="D125" s="8"/>
      <c r="E125" s="51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</row>
    <row r="126" customFormat="false" ht="12.8" hidden="false" customHeight="false" outlineLevel="0" collapsed="false">
      <c r="A126" s="517"/>
      <c r="B126" s="34"/>
      <c r="C126" s="8"/>
      <c r="D126" s="8"/>
      <c r="E126" s="51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customFormat="false" ht="12.8" hidden="false" customHeight="false" outlineLevel="0" collapsed="false">
      <c r="A127" s="517"/>
      <c r="B127" s="34"/>
      <c r="C127" s="8"/>
      <c r="D127" s="8"/>
      <c r="E127" s="51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</row>
    <row r="128" customFormat="false" ht="12.8" hidden="false" customHeight="false" outlineLevel="0" collapsed="false">
      <c r="A128" s="517"/>
      <c r="B128" s="34"/>
      <c r="C128" s="8"/>
      <c r="D128" s="8"/>
      <c r="E128" s="51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</row>
    <row r="129" customFormat="false" ht="12.8" hidden="false" customHeight="false" outlineLevel="0" collapsed="false">
      <c r="A129" s="517"/>
      <c r="B129" s="34"/>
      <c r="C129" s="8"/>
      <c r="D129" s="8"/>
      <c r="E129" s="51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</row>
    <row r="130" customFormat="false" ht="12.8" hidden="false" customHeight="false" outlineLevel="0" collapsed="false">
      <c r="A130" s="517"/>
      <c r="B130" s="34"/>
      <c r="C130" s="8"/>
      <c r="D130" s="8"/>
      <c r="E130" s="51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</row>
    <row r="131" customFormat="false" ht="12.8" hidden="false" customHeight="false" outlineLevel="0" collapsed="false">
      <c r="A131" s="517"/>
      <c r="B131" s="34"/>
      <c r="C131" s="8"/>
      <c r="D131" s="8"/>
      <c r="E131" s="51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</row>
    <row r="132" customFormat="false" ht="12.8" hidden="false" customHeight="false" outlineLevel="0" collapsed="false">
      <c r="A132" s="517"/>
      <c r="B132" s="34"/>
      <c r="C132" s="8"/>
      <c r="D132" s="8"/>
      <c r="E132" s="51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</row>
    <row r="133" customFormat="false" ht="12.8" hidden="false" customHeight="false" outlineLevel="0" collapsed="false">
      <c r="A133" s="517"/>
      <c r="B133" s="34"/>
      <c r="C133" s="8"/>
      <c r="D133" s="8"/>
      <c r="E133" s="51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</row>
    <row r="134" customFormat="false" ht="12.8" hidden="false" customHeight="false" outlineLevel="0" collapsed="false">
      <c r="A134" s="517"/>
      <c r="B134" s="34"/>
      <c r="C134" s="8"/>
      <c r="D134" s="8"/>
      <c r="E134" s="51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</row>
    <row r="135" customFormat="false" ht="12.8" hidden="false" customHeight="false" outlineLevel="0" collapsed="false">
      <c r="A135" s="517"/>
      <c r="B135" s="34"/>
      <c r="C135" s="8"/>
      <c r="D135" s="8"/>
      <c r="E135" s="51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</row>
    <row r="136" customFormat="false" ht="12.8" hidden="false" customHeight="false" outlineLevel="0" collapsed="false">
      <c r="A136" s="517"/>
      <c r="B136" s="34"/>
      <c r="C136" s="8"/>
      <c r="D136" s="8"/>
      <c r="E136" s="51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</row>
    <row r="137" customFormat="false" ht="12.8" hidden="false" customHeight="false" outlineLevel="0" collapsed="false">
      <c r="A137" s="517"/>
      <c r="B137" s="34"/>
      <c r="C137" s="8"/>
      <c r="D137" s="8"/>
      <c r="E137" s="51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</row>
    <row r="138" customFormat="false" ht="12.8" hidden="false" customHeight="false" outlineLevel="0" collapsed="false">
      <c r="A138" s="517"/>
      <c r="B138" s="34"/>
      <c r="C138" s="8"/>
      <c r="D138" s="8"/>
      <c r="E138" s="51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</row>
    <row r="139" customFormat="false" ht="12.8" hidden="false" customHeight="false" outlineLevel="0" collapsed="false">
      <c r="A139" s="517"/>
      <c r="B139" s="34"/>
      <c r="C139" s="8"/>
      <c r="D139" s="8"/>
      <c r="E139" s="51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</row>
    <row r="140" customFormat="false" ht="12.8" hidden="false" customHeight="false" outlineLevel="0" collapsed="false">
      <c r="A140" s="517"/>
      <c r="B140" s="34"/>
      <c r="C140" s="8"/>
      <c r="D140" s="8"/>
      <c r="E140" s="51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</row>
    <row r="141" customFormat="false" ht="12.8" hidden="false" customHeight="false" outlineLevel="0" collapsed="false">
      <c r="A141" s="517"/>
      <c r="B141" s="34"/>
      <c r="C141" s="8"/>
      <c r="D141" s="8"/>
      <c r="E141" s="51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</row>
    <row r="142" customFormat="false" ht="12.8" hidden="false" customHeight="false" outlineLevel="0" collapsed="false">
      <c r="A142" s="517"/>
      <c r="B142" s="34"/>
      <c r="C142" s="8"/>
      <c r="D142" s="8"/>
      <c r="E142" s="51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</row>
    <row r="143" customFormat="false" ht="12.8" hidden="false" customHeight="false" outlineLevel="0" collapsed="false">
      <c r="A143" s="517"/>
      <c r="B143" s="34"/>
      <c r="C143" s="8"/>
      <c r="D143" s="8"/>
      <c r="E143" s="51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</row>
    <row r="144" customFormat="false" ht="12.8" hidden="false" customHeight="false" outlineLevel="0" collapsed="false">
      <c r="A144" s="517"/>
      <c r="B144" s="34"/>
      <c r="C144" s="8"/>
      <c r="D144" s="8"/>
      <c r="E144" s="51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</row>
    <row r="145" customFormat="false" ht="12.8" hidden="false" customHeight="false" outlineLevel="0" collapsed="false">
      <c r="A145" s="517"/>
      <c r="B145" s="34"/>
      <c r="C145" s="8"/>
      <c r="D145" s="8"/>
      <c r="E145" s="51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</row>
    <row r="146" customFormat="false" ht="12.8" hidden="false" customHeight="false" outlineLevel="0" collapsed="false">
      <c r="A146" s="517"/>
      <c r="B146" s="34"/>
      <c r="C146" s="8"/>
      <c r="D146" s="8"/>
      <c r="E146" s="51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</row>
    <row r="147" customFormat="false" ht="12.8" hidden="false" customHeight="false" outlineLevel="0" collapsed="false">
      <c r="A147" s="517"/>
      <c r="B147" s="34"/>
      <c r="C147" s="8"/>
      <c r="D147" s="8"/>
      <c r="E147" s="51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</row>
    <row r="148" customFormat="false" ht="12.8" hidden="false" customHeight="false" outlineLevel="0" collapsed="false">
      <c r="A148" s="517"/>
      <c r="B148" s="34"/>
      <c r="C148" s="8"/>
      <c r="D148" s="8"/>
      <c r="E148" s="51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</row>
    <row r="149" customFormat="false" ht="12.8" hidden="false" customHeight="false" outlineLevel="0" collapsed="false">
      <c r="A149" s="517"/>
      <c r="B149" s="34"/>
      <c r="C149" s="8"/>
      <c r="D149" s="8"/>
      <c r="E149" s="51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</row>
    <row r="150" customFormat="false" ht="12.8" hidden="false" customHeight="false" outlineLevel="0" collapsed="false">
      <c r="A150" s="517"/>
      <c r="B150" s="34"/>
      <c r="C150" s="8"/>
      <c r="D150" s="8"/>
      <c r="E150" s="51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</row>
    <row r="151" customFormat="false" ht="12.8" hidden="false" customHeight="false" outlineLevel="0" collapsed="false">
      <c r="A151" s="517"/>
      <c r="B151" s="34"/>
      <c r="C151" s="8"/>
      <c r="D151" s="8"/>
      <c r="E151" s="51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</row>
    <row r="152" customFormat="false" ht="12.8" hidden="false" customHeight="false" outlineLevel="0" collapsed="false">
      <c r="A152" s="517"/>
      <c r="B152" s="34"/>
      <c r="C152" s="8"/>
      <c r="D152" s="8"/>
      <c r="E152" s="51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</row>
    <row r="153" customFormat="false" ht="12.8" hidden="false" customHeight="false" outlineLevel="0" collapsed="false">
      <c r="A153" s="517"/>
      <c r="B153" s="34"/>
      <c r="C153" s="8"/>
      <c r="D153" s="8"/>
      <c r="E153" s="51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</row>
    <row r="154" customFormat="false" ht="12.8" hidden="false" customHeight="false" outlineLevel="0" collapsed="false">
      <c r="A154" s="517"/>
      <c r="B154" s="34"/>
      <c r="C154" s="8"/>
      <c r="D154" s="8"/>
      <c r="E154" s="51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</row>
    <row r="155" customFormat="false" ht="12.8" hidden="false" customHeight="false" outlineLevel="0" collapsed="false">
      <c r="A155" s="517"/>
      <c r="B155" s="34"/>
      <c r="C155" s="8"/>
      <c r="D155" s="8"/>
      <c r="E155" s="51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</row>
    <row r="156" customFormat="false" ht="12.8" hidden="false" customHeight="false" outlineLevel="0" collapsed="false">
      <c r="A156" s="517"/>
      <c r="B156" s="34"/>
      <c r="C156" s="8"/>
      <c r="D156" s="8"/>
      <c r="E156" s="51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</row>
    <row r="157" customFormat="false" ht="12.8" hidden="false" customHeight="false" outlineLevel="0" collapsed="false">
      <c r="A157" s="517"/>
      <c r="B157" s="34"/>
      <c r="C157" s="8"/>
      <c r="D157" s="8"/>
      <c r="E157" s="51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</row>
    <row r="158" customFormat="false" ht="12.8" hidden="false" customHeight="false" outlineLevel="0" collapsed="false">
      <c r="A158" s="517"/>
      <c r="B158" s="34"/>
      <c r="C158" s="8"/>
      <c r="D158" s="8"/>
      <c r="E158" s="51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</row>
    <row r="159" customFormat="false" ht="12.8" hidden="false" customHeight="false" outlineLevel="0" collapsed="false">
      <c r="A159" s="517"/>
      <c r="B159" s="34"/>
      <c r="C159" s="8"/>
      <c r="D159" s="8"/>
      <c r="E159" s="51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</row>
    <row r="160" customFormat="false" ht="12.8" hidden="false" customHeight="false" outlineLevel="0" collapsed="false">
      <c r="A160" s="517"/>
      <c r="B160" s="34"/>
      <c r="C160" s="8"/>
      <c r="D160" s="8"/>
      <c r="E160" s="51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</row>
    <row r="161" customFormat="false" ht="12.8" hidden="false" customHeight="false" outlineLevel="0" collapsed="false">
      <c r="A161" s="517"/>
      <c r="B161" s="34"/>
      <c r="C161" s="8"/>
      <c r="D161" s="8"/>
      <c r="E161" s="51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</row>
    <row r="162" customFormat="false" ht="12.8" hidden="false" customHeight="false" outlineLevel="0" collapsed="false">
      <c r="A162" s="517"/>
      <c r="B162" s="34"/>
      <c r="C162" s="8"/>
      <c r="D162" s="8"/>
      <c r="E162" s="51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</row>
    <row r="163" customFormat="false" ht="12.8" hidden="false" customHeight="false" outlineLevel="0" collapsed="false">
      <c r="A163" s="517"/>
      <c r="B163" s="34"/>
      <c r="C163" s="8"/>
      <c r="D163" s="8"/>
      <c r="E163" s="51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</row>
    <row r="164" customFormat="false" ht="12.8" hidden="false" customHeight="false" outlineLevel="0" collapsed="false">
      <c r="A164" s="517"/>
      <c r="B164" s="34"/>
      <c r="C164" s="8"/>
      <c r="D164" s="8"/>
      <c r="E164" s="51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</row>
    <row r="165" customFormat="false" ht="12.8" hidden="false" customHeight="false" outlineLevel="0" collapsed="false">
      <c r="A165" s="517"/>
      <c r="B165" s="34"/>
      <c r="C165" s="8"/>
      <c r="D165" s="8"/>
      <c r="E165" s="51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</row>
    <row r="166" customFormat="false" ht="12.8" hidden="false" customHeight="false" outlineLevel="0" collapsed="false">
      <c r="A166" s="517"/>
      <c r="B166" s="34"/>
      <c r="C166" s="8"/>
      <c r="D166" s="8"/>
      <c r="E166" s="51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</row>
    <row r="167" customFormat="false" ht="12.8" hidden="false" customHeight="false" outlineLevel="0" collapsed="false">
      <c r="A167" s="517"/>
      <c r="B167" s="34"/>
      <c r="C167" s="8"/>
      <c r="D167" s="8"/>
      <c r="E167" s="51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</row>
    <row r="168" customFormat="false" ht="12.8" hidden="false" customHeight="false" outlineLevel="0" collapsed="false">
      <c r="A168" s="517"/>
      <c r="B168" s="34"/>
      <c r="C168" s="8"/>
      <c r="D168" s="8"/>
      <c r="E168" s="51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</row>
    <row r="169" customFormat="false" ht="12.8" hidden="false" customHeight="false" outlineLevel="0" collapsed="false">
      <c r="A169" s="517"/>
      <c r="B169" s="34"/>
      <c r="C169" s="8"/>
      <c r="D169" s="8"/>
      <c r="E169" s="51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</row>
    <row r="170" customFormat="false" ht="12.8" hidden="false" customHeight="false" outlineLevel="0" collapsed="false">
      <c r="A170" s="517"/>
      <c r="B170" s="34"/>
      <c r="C170" s="8"/>
      <c r="D170" s="8"/>
      <c r="E170" s="51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</row>
    <row r="171" customFormat="false" ht="12.8" hidden="false" customHeight="false" outlineLevel="0" collapsed="false">
      <c r="A171" s="517"/>
      <c r="B171" s="34"/>
      <c r="C171" s="8"/>
      <c r="D171" s="8"/>
      <c r="E171" s="51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</row>
    <row r="172" customFormat="false" ht="12.8" hidden="false" customHeight="false" outlineLevel="0" collapsed="false">
      <c r="A172" s="517"/>
      <c r="B172" s="34"/>
      <c r="C172" s="8"/>
      <c r="D172" s="8"/>
      <c r="E172" s="51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</row>
    <row r="173" customFormat="false" ht="12.8" hidden="false" customHeight="false" outlineLevel="0" collapsed="false">
      <c r="A173" s="517"/>
      <c r="B173" s="34"/>
      <c r="C173" s="8"/>
      <c r="D173" s="8"/>
      <c r="E173" s="51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</row>
    <row r="174" customFormat="false" ht="12.8" hidden="false" customHeight="false" outlineLevel="0" collapsed="false">
      <c r="A174" s="517"/>
      <c r="B174" s="34"/>
      <c r="C174" s="8"/>
      <c r="D174" s="8"/>
      <c r="E174" s="51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</row>
    <row r="175" customFormat="false" ht="12.8" hidden="false" customHeight="false" outlineLevel="0" collapsed="false">
      <c r="A175" s="517"/>
      <c r="B175" s="34"/>
      <c r="C175" s="8"/>
      <c r="D175" s="8"/>
      <c r="E175" s="51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</row>
    <row r="176" customFormat="false" ht="12.8" hidden="false" customHeight="false" outlineLevel="0" collapsed="false">
      <c r="A176" s="517"/>
      <c r="B176" s="34"/>
      <c r="C176" s="8"/>
      <c r="D176" s="8"/>
      <c r="E176" s="51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</row>
    <row r="177" customFormat="false" ht="12.8" hidden="false" customHeight="false" outlineLevel="0" collapsed="false">
      <c r="A177" s="517"/>
      <c r="B177" s="34"/>
      <c r="C177" s="8"/>
      <c r="D177" s="8"/>
      <c r="E177" s="51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</row>
    <row r="178" customFormat="false" ht="12.8" hidden="false" customHeight="false" outlineLevel="0" collapsed="false">
      <c r="A178" s="517"/>
      <c r="B178" s="34"/>
      <c r="C178" s="8"/>
      <c r="D178" s="8"/>
      <c r="E178" s="51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</row>
    <row r="179" customFormat="false" ht="12.8" hidden="false" customHeight="false" outlineLevel="0" collapsed="false">
      <c r="A179" s="517"/>
      <c r="B179" s="34"/>
      <c r="C179" s="8"/>
      <c r="D179" s="8"/>
      <c r="E179" s="51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</row>
    <row r="180" customFormat="false" ht="12.8" hidden="false" customHeight="false" outlineLevel="0" collapsed="false">
      <c r="A180" s="517"/>
      <c r="B180" s="34"/>
      <c r="C180" s="8"/>
      <c r="D180" s="8"/>
      <c r="E180" s="51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</row>
    <row r="181" customFormat="false" ht="12.8" hidden="false" customHeight="false" outlineLevel="0" collapsed="false">
      <c r="A181" s="517"/>
      <c r="B181" s="34"/>
      <c r="C181" s="8"/>
      <c r="D181" s="8"/>
      <c r="E181" s="51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</row>
    <row r="182" customFormat="false" ht="12.8" hidden="false" customHeight="false" outlineLevel="0" collapsed="false">
      <c r="A182" s="517"/>
      <c r="B182" s="34"/>
      <c r="C182" s="8"/>
      <c r="D182" s="8"/>
      <c r="E182" s="51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</row>
    <row r="183" customFormat="false" ht="12.8" hidden="false" customHeight="false" outlineLevel="0" collapsed="false">
      <c r="A183" s="517"/>
      <c r="B183" s="34"/>
      <c r="C183" s="8"/>
      <c r="D183" s="8"/>
      <c r="E183" s="51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</row>
    <row r="184" customFormat="false" ht="12.8" hidden="false" customHeight="false" outlineLevel="0" collapsed="false">
      <c r="A184" s="517"/>
      <c r="B184" s="34"/>
      <c r="C184" s="8"/>
      <c r="D184" s="8"/>
      <c r="E184" s="51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</row>
    <row r="185" customFormat="false" ht="12.8" hidden="false" customHeight="false" outlineLevel="0" collapsed="false">
      <c r="A185" s="517"/>
      <c r="B185" s="34"/>
      <c r="C185" s="8"/>
      <c r="D185" s="8"/>
      <c r="E185" s="51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</row>
    <row r="186" customFormat="false" ht="12.8" hidden="false" customHeight="false" outlineLevel="0" collapsed="false">
      <c r="A186" s="517"/>
      <c r="B186" s="34"/>
      <c r="C186" s="8"/>
      <c r="D186" s="8"/>
      <c r="E186" s="51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</row>
    <row r="187" customFormat="false" ht="12.8" hidden="false" customHeight="false" outlineLevel="0" collapsed="false">
      <c r="A187" s="517"/>
      <c r="B187" s="34"/>
      <c r="C187" s="8"/>
      <c r="D187" s="8"/>
      <c r="E187" s="51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</row>
    <row r="188" customFormat="false" ht="12.8" hidden="false" customHeight="false" outlineLevel="0" collapsed="false">
      <c r="A188" s="517"/>
      <c r="B188" s="34"/>
      <c r="C188" s="8"/>
      <c r="D188" s="8"/>
      <c r="E188" s="51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</row>
    <row r="189" customFormat="false" ht="12.8" hidden="false" customHeight="false" outlineLevel="0" collapsed="false">
      <c r="A189" s="517"/>
      <c r="B189" s="34"/>
      <c r="C189" s="8"/>
      <c r="D189" s="8"/>
      <c r="E189" s="51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</row>
    <row r="190" customFormat="false" ht="12.8" hidden="false" customHeight="false" outlineLevel="0" collapsed="false">
      <c r="A190" s="517"/>
      <c r="B190" s="34"/>
      <c r="C190" s="8"/>
      <c r="D190" s="8"/>
      <c r="E190" s="51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</row>
    <row r="191" customFormat="false" ht="12.8" hidden="false" customHeight="false" outlineLevel="0" collapsed="false">
      <c r="A191" s="517"/>
      <c r="B191" s="34"/>
      <c r="C191" s="8"/>
      <c r="D191" s="8"/>
      <c r="E191" s="51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</row>
    <row r="192" customFormat="false" ht="12.8" hidden="false" customHeight="false" outlineLevel="0" collapsed="false">
      <c r="A192" s="517"/>
      <c r="B192" s="34"/>
      <c r="C192" s="8"/>
      <c r="D192" s="8"/>
      <c r="E192" s="51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</row>
    <row r="193" customFormat="false" ht="12.8" hidden="false" customHeight="false" outlineLevel="0" collapsed="false">
      <c r="A193" s="517"/>
      <c r="B193" s="34"/>
      <c r="C193" s="8"/>
      <c r="D193" s="8"/>
      <c r="E193" s="51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</row>
    <row r="194" customFormat="false" ht="12.8" hidden="false" customHeight="false" outlineLevel="0" collapsed="false">
      <c r="A194" s="517"/>
      <c r="B194" s="34"/>
      <c r="C194" s="8"/>
      <c r="D194" s="8"/>
      <c r="E194" s="51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</row>
    <row r="195" customFormat="false" ht="12.8" hidden="false" customHeight="false" outlineLevel="0" collapsed="false">
      <c r="A195" s="517"/>
      <c r="B195" s="34"/>
      <c r="C195" s="8"/>
      <c r="D195" s="8"/>
      <c r="E195" s="51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</row>
    <row r="196" customFormat="false" ht="12.8" hidden="false" customHeight="false" outlineLevel="0" collapsed="false">
      <c r="A196" s="517"/>
      <c r="B196" s="34"/>
      <c r="C196" s="8"/>
      <c r="D196" s="8"/>
      <c r="E196" s="51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</row>
    <row r="197" customFormat="false" ht="12.8" hidden="false" customHeight="false" outlineLevel="0" collapsed="false">
      <c r="A197" s="517"/>
      <c r="B197" s="34"/>
      <c r="C197" s="8"/>
      <c r="D197" s="8"/>
      <c r="E197" s="51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</row>
    <row r="198" customFormat="false" ht="12.8" hidden="false" customHeight="false" outlineLevel="0" collapsed="false">
      <c r="A198" s="517"/>
      <c r="B198" s="34"/>
      <c r="C198" s="8"/>
      <c r="D198" s="8"/>
      <c r="E198" s="51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</row>
    <row r="199" customFormat="false" ht="12.8" hidden="false" customHeight="false" outlineLevel="0" collapsed="false">
      <c r="A199" s="517"/>
      <c r="B199" s="34"/>
      <c r="C199" s="8"/>
      <c r="D199" s="8"/>
      <c r="E199" s="51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</row>
    <row r="200" customFormat="false" ht="12.8" hidden="false" customHeight="false" outlineLevel="0" collapsed="false">
      <c r="A200" s="517"/>
      <c r="B200" s="34"/>
      <c r="C200" s="8"/>
      <c r="D200" s="8"/>
      <c r="E200" s="51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</row>
    <row r="201" customFormat="false" ht="12.8" hidden="false" customHeight="false" outlineLevel="0" collapsed="false">
      <c r="A201" s="517"/>
      <c r="B201" s="34"/>
      <c r="C201" s="8"/>
      <c r="D201" s="8"/>
      <c r="E201" s="51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</row>
    <row r="202" customFormat="false" ht="12.8" hidden="false" customHeight="false" outlineLevel="0" collapsed="false">
      <c r="A202" s="517"/>
      <c r="B202" s="34"/>
      <c r="C202" s="8"/>
      <c r="D202" s="8"/>
      <c r="E202" s="51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</row>
    <row r="203" customFormat="false" ht="12.8" hidden="false" customHeight="false" outlineLevel="0" collapsed="false">
      <c r="A203" s="517"/>
      <c r="B203" s="34"/>
      <c r="C203" s="8"/>
      <c r="D203" s="8"/>
      <c r="E203" s="51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</row>
    <row r="204" customFormat="false" ht="12.8" hidden="false" customHeight="false" outlineLevel="0" collapsed="false">
      <c r="A204" s="517"/>
      <c r="B204" s="34"/>
      <c r="C204" s="8"/>
      <c r="D204" s="8"/>
      <c r="E204" s="51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</row>
    <row r="205" customFormat="false" ht="12.8" hidden="false" customHeight="false" outlineLevel="0" collapsed="false">
      <c r="A205" s="517"/>
      <c r="B205" s="34"/>
      <c r="C205" s="8"/>
      <c r="D205" s="8"/>
      <c r="E205" s="51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</row>
    <row r="206" customFormat="false" ht="12.8" hidden="false" customHeight="false" outlineLevel="0" collapsed="false">
      <c r="A206" s="517"/>
      <c r="B206" s="34"/>
      <c r="C206" s="8"/>
      <c r="D206" s="8"/>
      <c r="E206" s="51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</row>
    <row r="207" customFormat="false" ht="12.8" hidden="false" customHeight="false" outlineLevel="0" collapsed="false">
      <c r="A207" s="517"/>
      <c r="B207" s="34"/>
      <c r="C207" s="8"/>
      <c r="D207" s="8"/>
      <c r="E207" s="51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</row>
    <row r="208" customFormat="false" ht="12.8" hidden="false" customHeight="false" outlineLevel="0" collapsed="false">
      <c r="A208" s="517"/>
      <c r="B208" s="34"/>
      <c r="C208" s="8"/>
      <c r="D208" s="8"/>
      <c r="E208" s="51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</row>
    <row r="209" customFormat="false" ht="12.8" hidden="false" customHeight="false" outlineLevel="0" collapsed="false">
      <c r="A209" s="517"/>
      <c r="B209" s="34"/>
      <c r="C209" s="8"/>
      <c r="D209" s="8"/>
      <c r="E209" s="51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</row>
    <row r="210" customFormat="false" ht="12.8" hidden="false" customHeight="false" outlineLevel="0" collapsed="false">
      <c r="A210" s="517"/>
      <c r="B210" s="34"/>
      <c r="C210" s="8"/>
      <c r="D210" s="8"/>
      <c r="E210" s="51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</row>
    <row r="211" customFormat="false" ht="12.8" hidden="false" customHeight="false" outlineLevel="0" collapsed="false">
      <c r="A211" s="517"/>
      <c r="B211" s="34"/>
      <c r="C211" s="8"/>
      <c r="D211" s="8"/>
      <c r="E211" s="51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</row>
    <row r="212" customFormat="false" ht="12.8" hidden="false" customHeight="false" outlineLevel="0" collapsed="false">
      <c r="A212" s="517"/>
      <c r="B212" s="34"/>
      <c r="C212" s="8"/>
      <c r="D212" s="8"/>
      <c r="E212" s="51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</row>
    <row r="213" customFormat="false" ht="12.8" hidden="false" customHeight="false" outlineLevel="0" collapsed="false">
      <c r="A213" s="517"/>
      <c r="B213" s="34"/>
      <c r="C213" s="8"/>
      <c r="D213" s="8"/>
      <c r="E213" s="51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</row>
    <row r="214" customFormat="false" ht="12.8" hidden="false" customHeight="false" outlineLevel="0" collapsed="false">
      <c r="A214" s="517"/>
      <c r="B214" s="34"/>
      <c r="C214" s="8"/>
      <c r="D214" s="8"/>
      <c r="E214" s="51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</row>
    <row r="215" customFormat="false" ht="12.8" hidden="false" customHeight="false" outlineLevel="0" collapsed="false">
      <c r="A215" s="517"/>
      <c r="B215" s="34"/>
      <c r="C215" s="8"/>
      <c r="D215" s="8"/>
      <c r="E215" s="51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</row>
    <row r="216" customFormat="false" ht="12.8" hidden="false" customHeight="false" outlineLevel="0" collapsed="false">
      <c r="A216" s="517"/>
      <c r="B216" s="34"/>
      <c r="C216" s="8"/>
      <c r="D216" s="8"/>
      <c r="E216" s="51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</row>
    <row r="217" customFormat="false" ht="12.8" hidden="false" customHeight="false" outlineLevel="0" collapsed="false">
      <c r="A217" s="517"/>
      <c r="B217" s="34"/>
      <c r="C217" s="8"/>
      <c r="D217" s="8"/>
      <c r="E217" s="51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</row>
    <row r="218" customFormat="false" ht="12.8" hidden="false" customHeight="false" outlineLevel="0" collapsed="false">
      <c r="A218" s="517"/>
      <c r="B218" s="34"/>
      <c r="C218" s="8"/>
      <c r="D218" s="8"/>
      <c r="E218" s="51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</row>
    <row r="219" customFormat="false" ht="12.8" hidden="false" customHeight="false" outlineLevel="0" collapsed="false">
      <c r="A219" s="517"/>
      <c r="B219" s="34"/>
      <c r="C219" s="8"/>
      <c r="D219" s="8"/>
      <c r="E219" s="51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</row>
    <row r="220" customFormat="false" ht="12.8" hidden="false" customHeight="false" outlineLevel="0" collapsed="false">
      <c r="A220" s="517"/>
      <c r="B220" s="34"/>
      <c r="C220" s="8"/>
      <c r="D220" s="8"/>
      <c r="E220" s="51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</row>
    <row r="221" customFormat="false" ht="12.8" hidden="false" customHeight="false" outlineLevel="0" collapsed="false">
      <c r="A221" s="517"/>
      <c r="B221" s="34"/>
      <c r="C221" s="8"/>
      <c r="D221" s="8"/>
      <c r="E221" s="51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</row>
    <row r="222" customFormat="false" ht="12.8" hidden="false" customHeight="false" outlineLevel="0" collapsed="false">
      <c r="A222" s="517"/>
      <c r="B222" s="34"/>
      <c r="C222" s="8"/>
      <c r="D222" s="8"/>
      <c r="E222" s="51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</row>
    <row r="223" customFormat="false" ht="12.8" hidden="false" customHeight="false" outlineLevel="0" collapsed="false">
      <c r="A223" s="517"/>
      <c r="B223" s="34"/>
      <c r="C223" s="8"/>
      <c r="D223" s="8"/>
      <c r="E223" s="51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</row>
    <row r="224" customFormat="false" ht="12.8" hidden="false" customHeight="false" outlineLevel="0" collapsed="false">
      <c r="A224" s="517"/>
      <c r="B224" s="34"/>
      <c r="C224" s="8"/>
      <c r="D224" s="8"/>
      <c r="E224" s="51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</row>
    <row r="225" customFormat="false" ht="12.8" hidden="false" customHeight="false" outlineLevel="0" collapsed="false">
      <c r="A225" s="517"/>
      <c r="B225" s="34"/>
      <c r="C225" s="8"/>
      <c r="D225" s="8"/>
      <c r="E225" s="51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</row>
    <row r="226" customFormat="false" ht="12.8" hidden="false" customHeight="false" outlineLevel="0" collapsed="false">
      <c r="A226" s="517"/>
      <c r="B226" s="34"/>
      <c r="C226" s="8"/>
      <c r="D226" s="8"/>
      <c r="E226" s="51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</row>
    <row r="227" customFormat="false" ht="12.8" hidden="false" customHeight="false" outlineLevel="0" collapsed="false">
      <c r="A227" s="517"/>
      <c r="B227" s="34"/>
      <c r="C227" s="8"/>
      <c r="D227" s="8"/>
      <c r="E227" s="51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</row>
    <row r="228" customFormat="false" ht="12.8" hidden="false" customHeight="false" outlineLevel="0" collapsed="false">
      <c r="A228" s="517"/>
      <c r="B228" s="34"/>
      <c r="C228" s="8"/>
      <c r="D228" s="8"/>
      <c r="E228" s="51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</row>
    <row r="229" customFormat="false" ht="12.8" hidden="false" customHeight="false" outlineLevel="0" collapsed="false">
      <c r="A229" s="517"/>
      <c r="B229" s="34"/>
      <c r="C229" s="8"/>
      <c r="D229" s="8"/>
      <c r="E229" s="51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</row>
    <row r="230" customFormat="false" ht="12.8" hidden="false" customHeight="false" outlineLevel="0" collapsed="false">
      <c r="A230" s="517"/>
      <c r="B230" s="34"/>
      <c r="C230" s="8"/>
      <c r="D230" s="8"/>
      <c r="E230" s="51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</row>
    <row r="231" customFormat="false" ht="12.8" hidden="false" customHeight="false" outlineLevel="0" collapsed="false">
      <c r="A231" s="517"/>
      <c r="B231" s="34"/>
      <c r="C231" s="8"/>
      <c r="D231" s="8"/>
      <c r="E231" s="51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</row>
    <row r="232" customFormat="false" ht="12.8" hidden="false" customHeight="false" outlineLevel="0" collapsed="false">
      <c r="A232" s="517"/>
      <c r="B232" s="34"/>
      <c r="C232" s="8"/>
      <c r="D232" s="8"/>
      <c r="E232" s="51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</row>
    <row r="233" customFormat="false" ht="12.8" hidden="false" customHeight="false" outlineLevel="0" collapsed="false">
      <c r="A233" s="517"/>
      <c r="B233" s="34"/>
      <c r="C233" s="8"/>
      <c r="D233" s="8"/>
      <c r="E233" s="51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</row>
    <row r="234" customFormat="false" ht="12.8" hidden="false" customHeight="false" outlineLevel="0" collapsed="false">
      <c r="A234" s="517"/>
      <c r="B234" s="34"/>
      <c r="C234" s="8"/>
      <c r="D234" s="8"/>
      <c r="E234" s="51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</row>
    <row r="235" customFormat="false" ht="12.8" hidden="false" customHeight="false" outlineLevel="0" collapsed="false">
      <c r="A235" s="517"/>
      <c r="B235" s="34"/>
      <c r="C235" s="8"/>
      <c r="D235" s="8"/>
      <c r="E235" s="51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</row>
    <row r="236" customFormat="false" ht="12.8" hidden="false" customHeight="false" outlineLevel="0" collapsed="false">
      <c r="A236" s="517"/>
      <c r="B236" s="34"/>
      <c r="C236" s="8"/>
      <c r="D236" s="8"/>
      <c r="E236" s="51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</row>
    <row r="237" customFormat="false" ht="12.8" hidden="false" customHeight="false" outlineLevel="0" collapsed="false">
      <c r="A237" s="517"/>
      <c r="B237" s="34"/>
      <c r="C237" s="8"/>
      <c r="D237" s="8"/>
      <c r="E237" s="51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</row>
  </sheetData>
  <mergeCells count="1">
    <mergeCell ref="D110:E110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7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6600"/>
    <pageSetUpPr fitToPage="false"/>
  </sheetPr>
  <dimension ref="A1:AO17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3" topLeftCell="A19" activePane="bottomLeft" state="frozen"/>
      <selection pane="topLeft" activeCell="A1" activeCellId="0" sqref="A1"/>
      <selection pane="bottomLeft" activeCell="E40" activeCellId="0" sqref="E40"/>
    </sheetView>
  </sheetViews>
  <sheetFormatPr defaultColWidth="11.89453125" defaultRowHeight="12.8" zeroHeight="false" outlineLevelRow="0" outlineLevelCol="0"/>
  <cols>
    <col collapsed="false" customWidth="true" hidden="false" outlineLevel="0" max="1" min="1" style="406" width="25.39"/>
    <col collapsed="false" customWidth="true" hidden="true" outlineLevel="0" max="2" min="2" style="1" width="7.18"/>
    <col collapsed="false" customWidth="true" hidden="false" outlineLevel="0" max="4" min="3" style="1" width="7.88"/>
    <col collapsed="false" customWidth="true" hidden="false" outlineLevel="0" max="5" min="5" style="1" width="8.4"/>
    <col collapsed="false" customWidth="true" hidden="false" outlineLevel="0" max="18" min="6" style="1" width="4.02"/>
    <col collapsed="false" customWidth="true" hidden="false" outlineLevel="0" max="20" min="19" style="1" width="5.66"/>
    <col collapsed="false" customWidth="true" hidden="false" outlineLevel="0" max="21" min="21" style="1" width="6.22"/>
    <col collapsed="false" customWidth="true" hidden="false" outlineLevel="0" max="22" min="22" style="1" width="8.94"/>
    <col collapsed="false" customWidth="true" hidden="false" outlineLevel="0" max="28" min="23" style="1" width="4.02"/>
    <col collapsed="false" customWidth="true" hidden="false" outlineLevel="0" max="30" min="29" style="1" width="4.75"/>
    <col collapsed="false" customWidth="false" hidden="false" outlineLevel="0" max="1024" min="31" style="1" width="11.89"/>
  </cols>
  <sheetData>
    <row r="1" customFormat="false" ht="15" hidden="false" customHeight="false" outlineLevel="0" collapsed="false">
      <c r="A1" s="519" t="s">
        <v>59</v>
      </c>
      <c r="B1" s="519"/>
      <c r="C1" s="519"/>
      <c r="D1" s="519"/>
      <c r="E1" s="519"/>
      <c r="F1" s="196"/>
      <c r="G1" s="197"/>
      <c r="H1" s="198"/>
      <c r="I1" s="199"/>
      <c r="J1" s="200"/>
      <c r="K1" s="201"/>
      <c r="L1" s="202"/>
      <c r="M1" s="203"/>
      <c r="N1" s="200"/>
      <c r="O1" s="204"/>
      <c r="P1" s="205"/>
      <c r="Q1" s="197"/>
      <c r="R1" s="206"/>
      <c r="S1" s="520"/>
      <c r="T1" s="520"/>
      <c r="U1" s="520"/>
      <c r="V1" s="520"/>
      <c r="W1" s="521" t="s">
        <v>67</v>
      </c>
      <c r="X1" s="522"/>
      <c r="Y1" s="522"/>
      <c r="Z1" s="522"/>
      <c r="AA1" s="522"/>
      <c r="AB1" s="522"/>
      <c r="AC1" s="522"/>
      <c r="AD1" s="522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customFormat="false" ht="58.5" hidden="false" customHeight="false" outlineLevel="0" collapsed="false">
      <c r="A2" s="211" t="s">
        <v>68</v>
      </c>
      <c r="B2" s="212" t="s">
        <v>144</v>
      </c>
      <c r="C2" s="212" t="s">
        <v>69</v>
      </c>
      <c r="D2" s="213" t="s">
        <v>20</v>
      </c>
      <c r="E2" s="214" t="s">
        <v>70</v>
      </c>
      <c r="F2" s="215" t="s">
        <v>22</v>
      </c>
      <c r="G2" s="216" t="s">
        <v>23</v>
      </c>
      <c r="H2" s="217" t="s">
        <v>24</v>
      </c>
      <c r="I2" s="218" t="s">
        <v>25</v>
      </c>
      <c r="J2" s="56" t="s">
        <v>26</v>
      </c>
      <c r="K2" s="219" t="s">
        <v>27</v>
      </c>
      <c r="L2" s="220" t="s">
        <v>28</v>
      </c>
      <c r="M2" s="221" t="s">
        <v>29</v>
      </c>
      <c r="N2" s="56" t="s">
        <v>30</v>
      </c>
      <c r="O2" s="222" t="s">
        <v>31</v>
      </c>
      <c r="P2" s="223" t="s">
        <v>32</v>
      </c>
      <c r="Q2" s="216" t="s">
        <v>33</v>
      </c>
      <c r="R2" s="224" t="s">
        <v>34</v>
      </c>
      <c r="S2" s="212" t="s">
        <v>18</v>
      </c>
      <c r="T2" s="212" t="s">
        <v>69</v>
      </c>
      <c r="U2" s="213" t="s">
        <v>72</v>
      </c>
      <c r="V2" s="213" t="s">
        <v>73</v>
      </c>
      <c r="W2" s="523" t="n">
        <v>40</v>
      </c>
      <c r="X2" s="523" t="n">
        <v>50</v>
      </c>
      <c r="Y2" s="523" t="n">
        <v>60</v>
      </c>
      <c r="Z2" s="207" t="n">
        <v>70</v>
      </c>
      <c r="AA2" s="523" t="n">
        <v>80</v>
      </c>
      <c r="AB2" s="207" t="n">
        <v>90</v>
      </c>
      <c r="AC2" s="523" t="n">
        <v>100</v>
      </c>
      <c r="AD2" s="523" t="n">
        <v>120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customFormat="false" ht="22.05" hidden="false" customHeight="false" outlineLevel="0" collapsed="false">
      <c r="A3" s="435" t="s">
        <v>201</v>
      </c>
      <c r="B3" s="524"/>
      <c r="C3" s="524"/>
      <c r="D3" s="227"/>
      <c r="E3" s="228"/>
      <c r="F3" s="229"/>
      <c r="G3" s="229"/>
      <c r="H3" s="229"/>
      <c r="I3" s="230"/>
      <c r="J3" s="230"/>
      <c r="K3" s="230"/>
      <c r="L3" s="230"/>
      <c r="M3" s="230"/>
      <c r="N3" s="230"/>
      <c r="O3" s="230"/>
      <c r="P3" s="230"/>
      <c r="Q3" s="229"/>
      <c r="R3" s="230"/>
      <c r="S3" s="231"/>
      <c r="T3" s="231"/>
      <c r="U3" s="232"/>
      <c r="V3" s="232"/>
      <c r="W3" s="232"/>
      <c r="X3" s="232"/>
      <c r="Y3" s="232"/>
      <c r="Z3" s="525"/>
      <c r="AA3" s="232"/>
      <c r="AB3" s="525"/>
      <c r="AC3" s="232"/>
      <c r="AD3" s="232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customFormat="false" ht="15" hidden="false" customHeight="false" outlineLevel="0" collapsed="false">
      <c r="A4" s="233" t="s">
        <v>148</v>
      </c>
      <c r="B4" s="234"/>
      <c r="C4" s="234"/>
      <c r="D4" s="235"/>
      <c r="E4" s="236"/>
      <c r="F4" s="237"/>
      <c r="G4" s="237"/>
      <c r="H4" s="237"/>
      <c r="I4" s="237"/>
      <c r="J4" s="237"/>
      <c r="K4" s="237"/>
      <c r="L4" s="237"/>
      <c r="M4" s="238"/>
      <c r="N4" s="239"/>
      <c r="O4" s="239"/>
      <c r="P4" s="239"/>
      <c r="Q4" s="239"/>
      <c r="R4" s="237"/>
      <c r="S4" s="300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customFormat="false" ht="12.8" hidden="false" customHeight="false" outlineLevel="0" collapsed="false">
      <c r="A5" s="406" t="s">
        <v>202</v>
      </c>
      <c r="B5" s="245" t="n">
        <v>10005</v>
      </c>
      <c r="C5" s="245" t="n">
        <v>6</v>
      </c>
      <c r="D5" s="263" t="n">
        <v>17.4</v>
      </c>
      <c r="E5" s="526" t="n">
        <v>287</v>
      </c>
      <c r="F5" s="247"/>
      <c r="G5" s="248"/>
      <c r="H5" s="249"/>
      <c r="I5" s="250"/>
      <c r="J5" s="251"/>
      <c r="K5" s="252"/>
      <c r="L5" s="253"/>
      <c r="M5" s="254"/>
      <c r="N5" s="251"/>
      <c r="O5" s="255"/>
      <c r="P5" s="256"/>
      <c r="Q5" s="248"/>
      <c r="R5" s="257"/>
      <c r="S5" s="278" t="n">
        <f aca="false">SUM(F5:R5)</f>
        <v>0</v>
      </c>
      <c r="T5" s="265" t="n">
        <f aca="false">S5*C5</f>
        <v>0</v>
      </c>
      <c r="U5" s="279" t="n">
        <f aca="false">S5*D5</f>
        <v>0</v>
      </c>
      <c r="V5" s="315" t="n">
        <f aca="false">S5*E5</f>
        <v>0</v>
      </c>
      <c r="W5" s="527"/>
      <c r="X5" s="528"/>
      <c r="Y5" s="527"/>
      <c r="Z5" s="528"/>
      <c r="AA5" s="527"/>
      <c r="AB5" s="528"/>
      <c r="AC5" s="527" t="n">
        <v>1</v>
      </c>
      <c r="AD5" s="528" t="n">
        <v>5</v>
      </c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customFormat="false" ht="12.8" hidden="false" customHeight="false" outlineLevel="0" collapsed="false">
      <c r="A6" s="406" t="s">
        <v>150</v>
      </c>
      <c r="B6" s="245" t="n">
        <v>9700</v>
      </c>
      <c r="C6" s="245" t="n">
        <v>20</v>
      </c>
      <c r="D6" s="263" t="n">
        <v>12.6</v>
      </c>
      <c r="E6" s="526" t="n">
        <v>253</v>
      </c>
      <c r="F6" s="247"/>
      <c r="G6" s="248"/>
      <c r="H6" s="249"/>
      <c r="I6" s="250"/>
      <c r="J6" s="251"/>
      <c r="K6" s="252"/>
      <c r="L6" s="253"/>
      <c r="M6" s="254"/>
      <c r="N6" s="251"/>
      <c r="O6" s="255"/>
      <c r="P6" s="256"/>
      <c r="Q6" s="248"/>
      <c r="R6" s="257"/>
      <c r="S6" s="278" t="n">
        <f aca="false">SUM(F6:R6)</f>
        <v>0</v>
      </c>
      <c r="T6" s="265" t="n">
        <f aca="false">S6*C6</f>
        <v>0</v>
      </c>
      <c r="U6" s="279" t="n">
        <f aca="false">S6*D6</f>
        <v>0</v>
      </c>
      <c r="V6" s="315" t="n">
        <f aca="false">S6*E6</f>
        <v>0</v>
      </c>
      <c r="W6" s="527"/>
      <c r="X6" s="528"/>
      <c r="Y6" s="527" t="n">
        <v>2</v>
      </c>
      <c r="Z6" s="528" t="n">
        <v>11</v>
      </c>
      <c r="AA6" s="527" t="n">
        <v>7</v>
      </c>
      <c r="AB6" s="528"/>
      <c r="AC6" s="527"/>
      <c r="AD6" s="52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customFormat="false" ht="12.8" hidden="false" customHeight="false" outlineLevel="0" collapsed="false">
      <c r="A7" s="406" t="s">
        <v>151</v>
      </c>
      <c r="B7" s="245" t="n">
        <v>9342</v>
      </c>
      <c r="C7" s="245" t="n">
        <v>10</v>
      </c>
      <c r="D7" s="263" t="n">
        <v>0.82</v>
      </c>
      <c r="E7" s="526" t="n">
        <v>44</v>
      </c>
      <c r="F7" s="247"/>
      <c r="G7" s="248"/>
      <c r="H7" s="249"/>
      <c r="I7" s="250"/>
      <c r="J7" s="251"/>
      <c r="K7" s="252"/>
      <c r="L7" s="253"/>
      <c r="M7" s="254"/>
      <c r="N7" s="251"/>
      <c r="O7" s="255"/>
      <c r="P7" s="256"/>
      <c r="Q7" s="248"/>
      <c r="R7" s="257"/>
      <c r="S7" s="278" t="n">
        <f aca="false">SUM(F7:R7)</f>
        <v>0</v>
      </c>
      <c r="T7" s="265" t="n">
        <f aca="false">S7*C7</f>
        <v>0</v>
      </c>
      <c r="U7" s="279" t="n">
        <f aca="false">S7*D7</f>
        <v>0</v>
      </c>
      <c r="V7" s="315" t="n">
        <f aca="false">S7*E7</f>
        <v>0</v>
      </c>
      <c r="W7" s="527" t="n">
        <v>10</v>
      </c>
      <c r="X7" s="528"/>
      <c r="Y7" s="527"/>
      <c r="Z7" s="528"/>
      <c r="AA7" s="527"/>
      <c r="AB7" s="528"/>
      <c r="AC7" s="527"/>
      <c r="AD7" s="52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customFormat="false" ht="12.8" hidden="false" customHeight="false" outlineLevel="0" collapsed="false">
      <c r="A8" s="406" t="s">
        <v>152</v>
      </c>
      <c r="B8" s="245" t="n">
        <v>9640</v>
      </c>
      <c r="C8" s="245" t="n">
        <v>15</v>
      </c>
      <c r="D8" s="263" t="n">
        <v>18.3</v>
      </c>
      <c r="E8" s="526" t="n">
        <v>327</v>
      </c>
      <c r="F8" s="247"/>
      <c r="G8" s="248"/>
      <c r="H8" s="249"/>
      <c r="I8" s="250"/>
      <c r="J8" s="251"/>
      <c r="K8" s="252"/>
      <c r="L8" s="253"/>
      <c r="M8" s="254"/>
      <c r="N8" s="251"/>
      <c r="O8" s="255"/>
      <c r="P8" s="256"/>
      <c r="Q8" s="248"/>
      <c r="R8" s="257"/>
      <c r="S8" s="278" t="n">
        <f aca="false">SUM(F8:R8)</f>
        <v>0</v>
      </c>
      <c r="T8" s="265" t="n">
        <f aca="false">S8*C8</f>
        <v>0</v>
      </c>
      <c r="U8" s="279" t="n">
        <f aca="false">S8*D8</f>
        <v>0</v>
      </c>
      <c r="V8" s="315" t="n">
        <f aca="false">S8*E8</f>
        <v>0</v>
      </c>
      <c r="W8" s="527"/>
      <c r="X8" s="528"/>
      <c r="Y8" s="527" t="n">
        <v>1</v>
      </c>
      <c r="Z8" s="528" t="n">
        <v>2</v>
      </c>
      <c r="AA8" s="527" t="n">
        <v>8</v>
      </c>
      <c r="AB8" s="528" t="n">
        <v>3</v>
      </c>
      <c r="AC8" s="527" t="n">
        <v>1</v>
      </c>
      <c r="AD8" s="52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customFormat="false" ht="12.8" hidden="false" customHeight="false" outlineLevel="0" collapsed="false">
      <c r="A9" s="406" t="s">
        <v>153</v>
      </c>
      <c r="B9" s="245" t="n">
        <v>9641</v>
      </c>
      <c r="C9" s="245" t="n">
        <v>15</v>
      </c>
      <c r="D9" s="263" t="n">
        <v>4.45</v>
      </c>
      <c r="E9" s="526" t="n">
        <v>109</v>
      </c>
      <c r="F9" s="247"/>
      <c r="G9" s="248"/>
      <c r="H9" s="249"/>
      <c r="I9" s="250"/>
      <c r="J9" s="251"/>
      <c r="K9" s="252"/>
      <c r="L9" s="253"/>
      <c r="M9" s="254"/>
      <c r="N9" s="251"/>
      <c r="O9" s="255"/>
      <c r="P9" s="256"/>
      <c r="Q9" s="248"/>
      <c r="R9" s="257"/>
      <c r="S9" s="278" t="n">
        <f aca="false">SUM(F9:R9)</f>
        <v>0</v>
      </c>
      <c r="T9" s="265" t="n">
        <f aca="false">S9*C9</f>
        <v>0</v>
      </c>
      <c r="U9" s="279" t="n">
        <f aca="false">S9*D9</f>
        <v>0</v>
      </c>
      <c r="V9" s="315" t="n">
        <f aca="false">S9*E9</f>
        <v>0</v>
      </c>
      <c r="W9" s="527"/>
      <c r="X9" s="528" t="n">
        <v>3</v>
      </c>
      <c r="Y9" s="527" t="n">
        <v>8</v>
      </c>
      <c r="Z9" s="528" t="n">
        <v>3</v>
      </c>
      <c r="AA9" s="527" t="n">
        <v>1</v>
      </c>
      <c r="AB9" s="528"/>
      <c r="AC9" s="527"/>
      <c r="AD9" s="52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customFormat="false" ht="12.8" hidden="false" customHeight="false" outlineLevel="0" collapsed="false">
      <c r="A10" s="406" t="s">
        <v>154</v>
      </c>
      <c r="B10" s="529" t="n">
        <v>9847</v>
      </c>
      <c r="C10" s="529" t="n">
        <v>8</v>
      </c>
      <c r="D10" s="530" t="n">
        <v>17.32</v>
      </c>
      <c r="E10" s="531" t="n">
        <v>293</v>
      </c>
      <c r="F10" s="445"/>
      <c r="G10" s="446"/>
      <c r="H10" s="485"/>
      <c r="I10" s="532"/>
      <c r="J10" s="487"/>
      <c r="K10" s="488"/>
      <c r="L10" s="489"/>
      <c r="M10" s="490"/>
      <c r="N10" s="487"/>
      <c r="O10" s="491"/>
      <c r="P10" s="492"/>
      <c r="Q10" s="446"/>
      <c r="R10" s="533"/>
      <c r="S10" s="278" t="n">
        <f aca="false">SUM(F10:R10)</f>
        <v>0</v>
      </c>
      <c r="T10" s="265" t="n">
        <f aca="false">S10*C10</f>
        <v>0</v>
      </c>
      <c r="U10" s="279" t="n">
        <f aca="false">S10*D10</f>
        <v>0</v>
      </c>
      <c r="V10" s="315" t="n">
        <f aca="false">S10*E10</f>
        <v>0</v>
      </c>
      <c r="W10" s="534"/>
      <c r="X10" s="535"/>
      <c r="Y10" s="534"/>
      <c r="Z10" s="535"/>
      <c r="AA10" s="534"/>
      <c r="AB10" s="535" t="n">
        <v>4</v>
      </c>
      <c r="AC10" s="534" t="n">
        <v>2</v>
      </c>
      <c r="AD10" s="535" t="n">
        <v>2</v>
      </c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customFormat="false" ht="12.8" hidden="false" customHeight="false" outlineLevel="0" collapsed="false">
      <c r="A11" s="536" t="s">
        <v>203</v>
      </c>
      <c r="B11" s="282" t="n">
        <v>100010</v>
      </c>
      <c r="C11" s="282" t="n">
        <f aca="false">SUM(C5:C10)</f>
        <v>74</v>
      </c>
      <c r="D11" s="283" t="n">
        <f aca="false">SUM(D5:D10)</f>
        <v>70.89</v>
      </c>
      <c r="E11" s="537" t="n">
        <v>1313</v>
      </c>
      <c r="F11" s="247"/>
      <c r="G11" s="248"/>
      <c r="H11" s="249"/>
      <c r="I11" s="250"/>
      <c r="J11" s="251"/>
      <c r="K11" s="252"/>
      <c r="L11" s="253"/>
      <c r="M11" s="254"/>
      <c r="N11" s="251"/>
      <c r="O11" s="255"/>
      <c r="P11" s="256"/>
      <c r="Q11" s="248"/>
      <c r="R11" s="257"/>
      <c r="S11" s="278" t="n">
        <f aca="false">SUM(F11:R11)</f>
        <v>0</v>
      </c>
      <c r="T11" s="265" t="n">
        <f aca="false">S11*C11</f>
        <v>0</v>
      </c>
      <c r="U11" s="279" t="n">
        <f aca="false">S11*D11</f>
        <v>0</v>
      </c>
      <c r="V11" s="315" t="n">
        <f aca="false">S11*E11</f>
        <v>0</v>
      </c>
      <c r="W11" s="527" t="n">
        <f aca="false">SUM(W5:W10)</f>
        <v>10</v>
      </c>
      <c r="X11" s="528" t="n">
        <f aca="false">SUM(X5:X10)</f>
        <v>3</v>
      </c>
      <c r="Y11" s="527" t="n">
        <f aca="false">SUM(Y5:Y10)</f>
        <v>11</v>
      </c>
      <c r="Z11" s="528" t="n">
        <f aca="false">SUM(Z5:Z10)</f>
        <v>16</v>
      </c>
      <c r="AA11" s="527" t="n">
        <f aca="false">SUM(AA5:AA10)</f>
        <v>16</v>
      </c>
      <c r="AB11" s="528" t="n">
        <f aca="false">SUM(AB5:AB10)</f>
        <v>7</v>
      </c>
      <c r="AC11" s="527" t="n">
        <f aca="false">SUM(AC5:AC10)</f>
        <v>4</v>
      </c>
      <c r="AD11" s="528" t="n">
        <f aca="false">SUM(AD5:AD10)</f>
        <v>7</v>
      </c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customFormat="false" ht="15" hidden="false" customHeight="false" outlineLevel="0" collapsed="false">
      <c r="A12" s="233" t="s">
        <v>75</v>
      </c>
      <c r="B12" s="234"/>
      <c r="C12" s="234"/>
      <c r="D12" s="235"/>
      <c r="E12" s="538"/>
      <c r="F12" s="237"/>
      <c r="G12" s="237"/>
      <c r="H12" s="237"/>
      <c r="I12" s="237"/>
      <c r="J12" s="237"/>
      <c r="K12" s="237"/>
      <c r="L12" s="237"/>
      <c r="M12" s="238"/>
      <c r="N12" s="239"/>
      <c r="O12" s="239"/>
      <c r="P12" s="239"/>
      <c r="Q12" s="239"/>
      <c r="R12" s="237"/>
      <c r="S12" s="300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customFormat="false" ht="12.8" hidden="false" customHeight="false" outlineLevel="0" collapsed="false">
      <c r="A13" s="406" t="s">
        <v>76</v>
      </c>
      <c r="B13" s="245" t="n">
        <v>12448</v>
      </c>
      <c r="C13" s="245" t="n">
        <v>21</v>
      </c>
      <c r="D13" s="263" t="n">
        <v>5.16</v>
      </c>
      <c r="E13" s="526" t="n">
        <v>137</v>
      </c>
      <c r="F13" s="247"/>
      <c r="G13" s="248"/>
      <c r="H13" s="249"/>
      <c r="I13" s="250"/>
      <c r="J13" s="251"/>
      <c r="K13" s="252"/>
      <c r="L13" s="253"/>
      <c r="M13" s="254"/>
      <c r="N13" s="251"/>
      <c r="O13" s="255"/>
      <c r="P13" s="256"/>
      <c r="Q13" s="248"/>
      <c r="R13" s="257"/>
      <c r="S13" s="278" t="n">
        <f aca="false">SUM(F13:R13)</f>
        <v>0</v>
      </c>
      <c r="T13" s="265" t="n">
        <f aca="false">S13*C13</f>
        <v>0</v>
      </c>
      <c r="U13" s="279" t="n">
        <f aca="false">S13*D13</f>
        <v>0</v>
      </c>
      <c r="V13" s="315" t="n">
        <f aca="false">S13*E13</f>
        <v>0</v>
      </c>
      <c r="W13" s="527" t="n">
        <v>1</v>
      </c>
      <c r="X13" s="528" t="n">
        <v>10</v>
      </c>
      <c r="Y13" s="527" t="n">
        <v>10</v>
      </c>
      <c r="Z13" s="528"/>
      <c r="AA13" s="527"/>
      <c r="AB13" s="528"/>
      <c r="AC13" s="527"/>
      <c r="AD13" s="52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customFormat="false" ht="12.8" hidden="false" customHeight="false" outlineLevel="0" collapsed="false">
      <c r="A14" s="406" t="s">
        <v>77</v>
      </c>
      <c r="B14" s="245" t="n">
        <v>6749</v>
      </c>
      <c r="C14" s="245" t="n">
        <v>15</v>
      </c>
      <c r="D14" s="263" t="n">
        <v>1.69</v>
      </c>
      <c r="E14" s="526" t="n">
        <v>69</v>
      </c>
      <c r="F14" s="247"/>
      <c r="G14" s="248"/>
      <c r="H14" s="249"/>
      <c r="I14" s="250"/>
      <c r="J14" s="251"/>
      <c r="K14" s="252"/>
      <c r="L14" s="253"/>
      <c r="M14" s="254"/>
      <c r="N14" s="251"/>
      <c r="O14" s="255"/>
      <c r="P14" s="256"/>
      <c r="Q14" s="248"/>
      <c r="R14" s="257"/>
      <c r="S14" s="278" t="n">
        <f aca="false">SUM(F14:R14)</f>
        <v>0</v>
      </c>
      <c r="T14" s="265" t="n">
        <f aca="false">S14*C14</f>
        <v>0</v>
      </c>
      <c r="U14" s="279" t="n">
        <f aca="false">S14*D14</f>
        <v>0</v>
      </c>
      <c r="V14" s="315" t="n">
        <f aca="false">S14*E14</f>
        <v>0</v>
      </c>
      <c r="W14" s="527" t="n">
        <v>2</v>
      </c>
      <c r="X14" s="528" t="n">
        <v>13</v>
      </c>
      <c r="Y14" s="527"/>
      <c r="Z14" s="528"/>
      <c r="AA14" s="527"/>
      <c r="AB14" s="528"/>
      <c r="AC14" s="527"/>
      <c r="AD14" s="52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customFormat="false" ht="12.8" hidden="false" customHeight="false" outlineLevel="0" collapsed="false">
      <c r="A15" s="406" t="s">
        <v>172</v>
      </c>
      <c r="B15" s="245" t="n">
        <v>6646</v>
      </c>
      <c r="C15" s="245" t="n">
        <v>3</v>
      </c>
      <c r="D15" s="263" t="n">
        <v>3.12</v>
      </c>
      <c r="E15" s="526" t="n">
        <v>62</v>
      </c>
      <c r="F15" s="247"/>
      <c r="G15" s="248"/>
      <c r="H15" s="249"/>
      <c r="I15" s="250"/>
      <c r="J15" s="251"/>
      <c r="K15" s="252"/>
      <c r="L15" s="253"/>
      <c r="M15" s="254"/>
      <c r="N15" s="251"/>
      <c r="O15" s="255"/>
      <c r="P15" s="256"/>
      <c r="Q15" s="248"/>
      <c r="R15" s="257"/>
      <c r="S15" s="278" t="n">
        <f aca="false">SUM(F15:R15)</f>
        <v>0</v>
      </c>
      <c r="T15" s="265" t="n">
        <f aca="false">S15*C15</f>
        <v>0</v>
      </c>
      <c r="U15" s="279" t="n">
        <f aca="false">S15*D15</f>
        <v>0</v>
      </c>
      <c r="V15" s="315" t="n">
        <f aca="false">S15*E15</f>
        <v>0</v>
      </c>
      <c r="W15" s="527"/>
      <c r="X15" s="528"/>
      <c r="Y15" s="527" t="n">
        <v>1</v>
      </c>
      <c r="Z15" s="528"/>
      <c r="AA15" s="527" t="n">
        <v>1</v>
      </c>
      <c r="AB15" s="528"/>
      <c r="AC15" s="527"/>
      <c r="AD15" s="528" t="n">
        <v>1</v>
      </c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customFormat="false" ht="12.8" hidden="false" customHeight="false" outlineLevel="0" collapsed="false">
      <c r="A16" s="406" t="s">
        <v>79</v>
      </c>
      <c r="B16" s="245" t="n">
        <v>6574</v>
      </c>
      <c r="C16" s="245" t="n">
        <v>3</v>
      </c>
      <c r="D16" s="263" t="n">
        <v>2.34</v>
      </c>
      <c r="E16" s="526" t="n">
        <v>47</v>
      </c>
      <c r="F16" s="247"/>
      <c r="G16" s="248"/>
      <c r="H16" s="249"/>
      <c r="I16" s="250"/>
      <c r="J16" s="251"/>
      <c r="K16" s="252"/>
      <c r="L16" s="253"/>
      <c r="M16" s="254"/>
      <c r="N16" s="251"/>
      <c r="O16" s="255"/>
      <c r="P16" s="256"/>
      <c r="Q16" s="248"/>
      <c r="R16" s="257"/>
      <c r="S16" s="278" t="n">
        <f aca="false">SUM(F16:R16)</f>
        <v>0</v>
      </c>
      <c r="T16" s="265" t="n">
        <f aca="false">S16*C16</f>
        <v>0</v>
      </c>
      <c r="U16" s="279" t="n">
        <f aca="false">S16*D16</f>
        <v>0</v>
      </c>
      <c r="V16" s="315" t="n">
        <f aca="false">S16*E16</f>
        <v>0</v>
      </c>
      <c r="W16" s="527"/>
      <c r="X16" s="528" t="n">
        <v>1</v>
      </c>
      <c r="Y16" s="527"/>
      <c r="Z16" s="528" t="n">
        <v>1</v>
      </c>
      <c r="AA16" s="527" t="n">
        <v>1</v>
      </c>
      <c r="AB16" s="528"/>
      <c r="AC16" s="527"/>
      <c r="AD16" s="52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customFormat="false" ht="12.8" hidden="false" customHeight="false" outlineLevel="0" collapsed="false">
      <c r="A17" s="536" t="s">
        <v>173</v>
      </c>
      <c r="B17" s="282" t="n">
        <v>100012</v>
      </c>
      <c r="C17" s="282" t="n">
        <v>48</v>
      </c>
      <c r="D17" s="283" t="n">
        <f aca="false">D13+D14+D15+D15+D16+D16</f>
        <v>17.77</v>
      </c>
      <c r="E17" s="537" t="n">
        <v>424</v>
      </c>
      <c r="F17" s="247"/>
      <c r="G17" s="248"/>
      <c r="H17" s="249"/>
      <c r="I17" s="250"/>
      <c r="J17" s="251"/>
      <c r="K17" s="252"/>
      <c r="L17" s="253"/>
      <c r="M17" s="254"/>
      <c r="N17" s="251"/>
      <c r="O17" s="255"/>
      <c r="P17" s="256"/>
      <c r="Q17" s="248"/>
      <c r="R17" s="257"/>
      <c r="S17" s="278" t="n">
        <f aca="false">SUM(F17:R17)</f>
        <v>0</v>
      </c>
      <c r="T17" s="265" t="n">
        <f aca="false">S17*C17</f>
        <v>0</v>
      </c>
      <c r="U17" s="279" t="n">
        <f aca="false">S17*D17</f>
        <v>0</v>
      </c>
      <c r="V17" s="315" t="n">
        <f aca="false">S17*E17</f>
        <v>0</v>
      </c>
      <c r="W17" s="527" t="n">
        <f aca="false">W13+W14+W15+W15+W16+W16</f>
        <v>3</v>
      </c>
      <c r="X17" s="528" t="n">
        <f aca="false">X13+X14+X15++X16+X16</f>
        <v>25</v>
      </c>
      <c r="Y17" s="527" t="n">
        <f aca="false">Y13+Y14+Y15+Y15+Y16+Y16</f>
        <v>12</v>
      </c>
      <c r="Z17" s="528" t="n">
        <f aca="false">Z13+Z14+Z15++Z16+Z16</f>
        <v>2</v>
      </c>
      <c r="AA17" s="527" t="n">
        <f aca="false">AA13+AA14+AA15+AA15+AA16+AA16</f>
        <v>4</v>
      </c>
      <c r="AB17" s="528" t="n">
        <f aca="false">AB13+AB14+AB15++AB16+AB16</f>
        <v>0</v>
      </c>
      <c r="AC17" s="527" t="n">
        <f aca="false">AC13+AC14+AC15+AC15+AC16+AC16</f>
        <v>0</v>
      </c>
      <c r="AD17" s="528" t="n">
        <f aca="false">AD13+AD14+AD15++AD16+AD16</f>
        <v>1</v>
      </c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customFormat="false" ht="12.8" hidden="false" customHeight="false" outlineLevel="0" collapsed="false">
      <c r="A18" s="233" t="s">
        <v>81</v>
      </c>
      <c r="B18" s="300"/>
      <c r="C18" s="300"/>
      <c r="D18" s="300"/>
      <c r="E18" s="539"/>
      <c r="F18" s="302"/>
      <c r="G18" s="302"/>
      <c r="H18" s="302"/>
      <c r="I18" s="302"/>
      <c r="J18" s="302"/>
      <c r="K18" s="302"/>
      <c r="L18" s="302"/>
      <c r="M18" s="303"/>
      <c r="N18" s="302"/>
      <c r="O18" s="302"/>
      <c r="P18" s="302"/>
      <c r="Q18" s="302"/>
      <c r="R18" s="302"/>
      <c r="S18" s="300"/>
      <c r="T18" s="300"/>
      <c r="U18" s="300"/>
      <c r="V18" s="304"/>
      <c r="W18" s="540"/>
      <c r="X18" s="540"/>
      <c r="Y18" s="540"/>
      <c r="Z18" s="540"/>
      <c r="AA18" s="540"/>
      <c r="AB18" s="540"/>
      <c r="AC18" s="540"/>
      <c r="AD18" s="540"/>
      <c r="AE18" s="124"/>
      <c r="AF18" s="124"/>
      <c r="AG18" s="124"/>
      <c r="AH18" s="124"/>
      <c r="AI18" s="124"/>
      <c r="AJ18" s="124"/>
      <c r="AK18" s="124"/>
      <c r="AL18" s="124"/>
      <c r="AM18" s="8"/>
      <c r="AN18" s="8"/>
      <c r="AO18" s="8"/>
    </row>
    <row r="19" customFormat="false" ht="12.8" hidden="false" customHeight="false" outlineLevel="0" collapsed="false">
      <c r="A19" s="406" t="s">
        <v>82</v>
      </c>
      <c r="B19" s="265" t="n">
        <v>6570</v>
      </c>
      <c r="C19" s="265" t="n">
        <v>4</v>
      </c>
      <c r="D19" s="265" t="n">
        <v>3.89</v>
      </c>
      <c r="E19" s="541" t="n">
        <v>69</v>
      </c>
      <c r="F19" s="247"/>
      <c r="G19" s="248"/>
      <c r="H19" s="249"/>
      <c r="I19" s="250"/>
      <c r="J19" s="251"/>
      <c r="K19" s="252"/>
      <c r="L19" s="253"/>
      <c r="M19" s="254"/>
      <c r="N19" s="251"/>
      <c r="O19" s="255"/>
      <c r="P19" s="256"/>
      <c r="Q19" s="248"/>
      <c r="R19" s="257"/>
      <c r="S19" s="278" t="n">
        <f aca="false">SUM(F19:R19)</f>
        <v>0</v>
      </c>
      <c r="T19" s="265" t="n">
        <f aca="false">S19*C19</f>
        <v>0</v>
      </c>
      <c r="U19" s="279" t="n">
        <f aca="false">S19*D19</f>
        <v>0</v>
      </c>
      <c r="V19" s="315" t="n">
        <f aca="false">S19*E19</f>
        <v>0</v>
      </c>
      <c r="W19" s="542"/>
      <c r="X19" s="528" t="n">
        <v>3</v>
      </c>
      <c r="Y19" s="527" t="n">
        <v>1</v>
      </c>
      <c r="Z19" s="528"/>
      <c r="AA19" s="527"/>
      <c r="AB19" s="528"/>
      <c r="AC19" s="527"/>
      <c r="AD19" s="52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customFormat="false" ht="12.8" hidden="false" customHeight="false" outlineLevel="0" collapsed="false">
      <c r="A20" s="406" t="s">
        <v>83</v>
      </c>
      <c r="B20" s="245" t="n">
        <v>6568</v>
      </c>
      <c r="C20" s="245" t="n">
        <v>6</v>
      </c>
      <c r="D20" s="245" t="n">
        <v>1.24</v>
      </c>
      <c r="E20" s="526" t="n">
        <v>39</v>
      </c>
      <c r="F20" s="247"/>
      <c r="G20" s="248"/>
      <c r="H20" s="249"/>
      <c r="I20" s="250"/>
      <c r="J20" s="251"/>
      <c r="K20" s="252"/>
      <c r="L20" s="253"/>
      <c r="M20" s="254"/>
      <c r="N20" s="251"/>
      <c r="O20" s="255"/>
      <c r="P20" s="256"/>
      <c r="Q20" s="248"/>
      <c r="R20" s="257"/>
      <c r="S20" s="278" t="n">
        <f aca="false">SUM(F20:R20)</f>
        <v>0</v>
      </c>
      <c r="T20" s="265" t="n">
        <f aca="false">S20*C20</f>
        <v>0</v>
      </c>
      <c r="U20" s="279" t="n">
        <f aca="false">S20*D20</f>
        <v>0</v>
      </c>
      <c r="V20" s="315" t="n">
        <f aca="false">S20*E20</f>
        <v>0</v>
      </c>
      <c r="W20" s="527" t="n">
        <v>5</v>
      </c>
      <c r="X20" s="528" t="n">
        <v>1</v>
      </c>
      <c r="Y20" s="527"/>
      <c r="Z20" s="528"/>
      <c r="AA20" s="527"/>
      <c r="AB20" s="528"/>
      <c r="AC20" s="527"/>
      <c r="AD20" s="52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customFormat="false" ht="12.8" hidden="false" customHeight="false" outlineLevel="0" collapsed="false">
      <c r="A21" s="406" t="s">
        <v>84</v>
      </c>
      <c r="B21" s="245" t="n">
        <v>6583</v>
      </c>
      <c r="C21" s="245" t="n">
        <v>6</v>
      </c>
      <c r="D21" s="263" t="n">
        <v>4.66</v>
      </c>
      <c r="E21" s="526" t="n">
        <v>87</v>
      </c>
      <c r="F21" s="247"/>
      <c r="G21" s="248"/>
      <c r="H21" s="249"/>
      <c r="I21" s="250"/>
      <c r="J21" s="251"/>
      <c r="K21" s="252"/>
      <c r="L21" s="253"/>
      <c r="M21" s="254"/>
      <c r="N21" s="251"/>
      <c r="O21" s="255"/>
      <c r="P21" s="256"/>
      <c r="Q21" s="248"/>
      <c r="R21" s="257"/>
      <c r="S21" s="278" t="n">
        <f aca="false">SUM(F21:R21)</f>
        <v>0</v>
      </c>
      <c r="T21" s="265" t="n">
        <f aca="false">S21*C21</f>
        <v>0</v>
      </c>
      <c r="U21" s="279" t="n">
        <f aca="false">S21*D21</f>
        <v>0</v>
      </c>
      <c r="V21" s="315" t="n">
        <f aca="false">S21*E21</f>
        <v>0</v>
      </c>
      <c r="W21" s="527"/>
      <c r="X21" s="528"/>
      <c r="Y21" s="527"/>
      <c r="Z21" s="528" t="n">
        <v>6</v>
      </c>
      <c r="AA21" s="527"/>
      <c r="AB21" s="528"/>
      <c r="AC21" s="527"/>
      <c r="AD21" s="52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customFormat="false" ht="12.8" hidden="false" customHeight="false" outlineLevel="0" collapsed="false">
      <c r="A22" s="406" t="s">
        <v>86</v>
      </c>
      <c r="B22" s="245" t="n">
        <v>6593</v>
      </c>
      <c r="C22" s="245" t="n">
        <v>10</v>
      </c>
      <c r="D22" s="245" t="n">
        <v>0.58</v>
      </c>
      <c r="E22" s="526" t="n">
        <v>39</v>
      </c>
      <c r="F22" s="247"/>
      <c r="G22" s="248"/>
      <c r="H22" s="249"/>
      <c r="I22" s="250"/>
      <c r="J22" s="251"/>
      <c r="K22" s="252"/>
      <c r="L22" s="253"/>
      <c r="M22" s="254"/>
      <c r="N22" s="251"/>
      <c r="O22" s="255"/>
      <c r="P22" s="256"/>
      <c r="Q22" s="248"/>
      <c r="R22" s="257"/>
      <c r="S22" s="278" t="n">
        <f aca="false">SUM(F22:R22)</f>
        <v>0</v>
      </c>
      <c r="T22" s="265" t="n">
        <f aca="false">S22*C22</f>
        <v>0</v>
      </c>
      <c r="U22" s="279" t="n">
        <f aca="false">S22*D22</f>
        <v>0</v>
      </c>
      <c r="V22" s="315" t="n">
        <f aca="false">S22*E22</f>
        <v>0</v>
      </c>
      <c r="W22" s="527" t="n">
        <v>10</v>
      </c>
      <c r="X22" s="528"/>
      <c r="Y22" s="527"/>
      <c r="Z22" s="528"/>
      <c r="AA22" s="527"/>
      <c r="AB22" s="528"/>
      <c r="AC22" s="527"/>
      <c r="AD22" s="52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customFormat="false" ht="12.8" hidden="false" customHeight="false" outlineLevel="0" collapsed="false">
      <c r="A23" s="406" t="s">
        <v>87</v>
      </c>
      <c r="B23" s="245" t="n">
        <v>6635</v>
      </c>
      <c r="C23" s="245" t="n">
        <v>10</v>
      </c>
      <c r="D23" s="245" t="n">
        <v>4.77</v>
      </c>
      <c r="E23" s="526" t="n">
        <v>99</v>
      </c>
      <c r="F23" s="247"/>
      <c r="G23" s="248"/>
      <c r="H23" s="249"/>
      <c r="I23" s="250"/>
      <c r="J23" s="251"/>
      <c r="K23" s="252"/>
      <c r="L23" s="253"/>
      <c r="M23" s="254"/>
      <c r="N23" s="251"/>
      <c r="O23" s="255"/>
      <c r="P23" s="256"/>
      <c r="Q23" s="248"/>
      <c r="R23" s="257"/>
      <c r="S23" s="278" t="n">
        <f aca="false">SUM(F23:R23)</f>
        <v>0</v>
      </c>
      <c r="T23" s="265" t="n">
        <f aca="false">S23*C23</f>
        <v>0</v>
      </c>
      <c r="U23" s="279" t="n">
        <f aca="false">S23*D23</f>
        <v>0</v>
      </c>
      <c r="V23" s="315" t="n">
        <f aca="false">S23*E23</f>
        <v>0</v>
      </c>
      <c r="W23" s="527"/>
      <c r="X23" s="528" t="n">
        <v>5</v>
      </c>
      <c r="Y23" s="527" t="n">
        <v>5</v>
      </c>
      <c r="Z23" s="528"/>
      <c r="AA23" s="527"/>
      <c r="AB23" s="528"/>
      <c r="AC23" s="527"/>
      <c r="AD23" s="52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customFormat="false" ht="12.8" hidden="false" customHeight="false" outlineLevel="0" collapsed="false">
      <c r="A24" s="406" t="s">
        <v>89</v>
      </c>
      <c r="B24" s="245" t="n">
        <v>6579</v>
      </c>
      <c r="C24" s="245" t="n">
        <v>6</v>
      </c>
      <c r="D24" s="245" t="n">
        <v>1.54</v>
      </c>
      <c r="E24" s="526" t="n">
        <v>43</v>
      </c>
      <c r="F24" s="247"/>
      <c r="G24" s="248"/>
      <c r="H24" s="249"/>
      <c r="I24" s="250"/>
      <c r="J24" s="251"/>
      <c r="K24" s="252"/>
      <c r="L24" s="253"/>
      <c r="M24" s="254"/>
      <c r="N24" s="251"/>
      <c r="O24" s="255"/>
      <c r="P24" s="256"/>
      <c r="Q24" s="248"/>
      <c r="R24" s="257"/>
      <c r="S24" s="278" t="n">
        <f aca="false">SUM(F24:R24)</f>
        <v>0</v>
      </c>
      <c r="T24" s="265" t="n">
        <f aca="false">S24*C24</f>
        <v>0</v>
      </c>
      <c r="U24" s="279" t="n">
        <f aca="false">S24*D24</f>
        <v>0</v>
      </c>
      <c r="V24" s="315" t="n">
        <f aca="false">S24*E24</f>
        <v>0</v>
      </c>
      <c r="W24" s="527"/>
      <c r="X24" s="528" t="n">
        <v>6</v>
      </c>
      <c r="Y24" s="527"/>
      <c r="Z24" s="528"/>
      <c r="AA24" s="527"/>
      <c r="AB24" s="528"/>
      <c r="AC24" s="527"/>
      <c r="AD24" s="52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customFormat="false" ht="12.8" hidden="false" customHeight="false" outlineLevel="0" collapsed="false">
      <c r="A25" s="406" t="s">
        <v>90</v>
      </c>
      <c r="B25" s="245" t="n">
        <v>6696</v>
      </c>
      <c r="C25" s="245" t="n">
        <v>4</v>
      </c>
      <c r="D25" s="263" t="n">
        <v>7.35</v>
      </c>
      <c r="E25" s="526" t="n">
        <v>122</v>
      </c>
      <c r="F25" s="247"/>
      <c r="G25" s="248"/>
      <c r="H25" s="249"/>
      <c r="I25" s="250"/>
      <c r="J25" s="251"/>
      <c r="K25" s="252"/>
      <c r="L25" s="253"/>
      <c r="M25" s="254"/>
      <c r="N25" s="251"/>
      <c r="O25" s="255"/>
      <c r="P25" s="256"/>
      <c r="Q25" s="248"/>
      <c r="R25" s="257"/>
      <c r="S25" s="278" t="n">
        <f aca="false">SUM(F25:R25)</f>
        <v>0</v>
      </c>
      <c r="T25" s="265" t="n">
        <f aca="false">S25*C25</f>
        <v>0</v>
      </c>
      <c r="U25" s="279" t="n">
        <f aca="false">S25*D25</f>
        <v>0</v>
      </c>
      <c r="V25" s="315" t="n">
        <f aca="false">S25*E25</f>
        <v>0</v>
      </c>
      <c r="W25" s="527"/>
      <c r="X25" s="528" t="n">
        <v>1</v>
      </c>
      <c r="Y25" s="527" t="n">
        <v>1</v>
      </c>
      <c r="Z25" s="528" t="n">
        <v>1</v>
      </c>
      <c r="AA25" s="527" t="n">
        <v>1</v>
      </c>
      <c r="AB25" s="528"/>
      <c r="AC25" s="527"/>
      <c r="AD25" s="52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customFormat="false" ht="12.8" hidden="false" customHeight="false" outlineLevel="0" collapsed="false">
      <c r="A26" s="406" t="s">
        <v>91</v>
      </c>
      <c r="B26" s="245" t="n">
        <v>6718</v>
      </c>
      <c r="C26" s="245" t="n">
        <v>12</v>
      </c>
      <c r="D26" s="245" t="n">
        <v>2.19</v>
      </c>
      <c r="E26" s="526" t="n">
        <v>66</v>
      </c>
      <c r="F26" s="247"/>
      <c r="G26" s="248"/>
      <c r="H26" s="249"/>
      <c r="I26" s="250"/>
      <c r="J26" s="251"/>
      <c r="K26" s="252"/>
      <c r="L26" s="253"/>
      <c r="M26" s="254"/>
      <c r="N26" s="251"/>
      <c r="O26" s="255"/>
      <c r="P26" s="256"/>
      <c r="Q26" s="248"/>
      <c r="R26" s="257"/>
      <c r="S26" s="278" t="n">
        <f aca="false">SUM(F26:R26)</f>
        <v>0</v>
      </c>
      <c r="T26" s="265" t="n">
        <f aca="false">S26*C26</f>
        <v>0</v>
      </c>
      <c r="U26" s="279" t="n">
        <f aca="false">S26*D26</f>
        <v>0</v>
      </c>
      <c r="V26" s="315" t="n">
        <f aca="false">S26*E26</f>
        <v>0</v>
      </c>
      <c r="W26" s="527" t="n">
        <v>1</v>
      </c>
      <c r="X26" s="528" t="n">
        <v>11</v>
      </c>
      <c r="Y26" s="527"/>
      <c r="Z26" s="528"/>
      <c r="AA26" s="527"/>
      <c r="AB26" s="528"/>
      <c r="AC26" s="527"/>
      <c r="AD26" s="52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customFormat="false" ht="12.8" hidden="false" customHeight="false" outlineLevel="0" collapsed="false">
      <c r="A27" s="536" t="s">
        <v>93</v>
      </c>
      <c r="B27" s="282" t="n">
        <v>100011</v>
      </c>
      <c r="C27" s="282" t="n">
        <v>58</v>
      </c>
      <c r="D27" s="543" t="n">
        <f aca="false">SUM(D19:D26)</f>
        <v>26.22</v>
      </c>
      <c r="E27" s="544" t="n">
        <v>564</v>
      </c>
      <c r="F27" s="247"/>
      <c r="G27" s="248"/>
      <c r="H27" s="249"/>
      <c r="I27" s="250"/>
      <c r="J27" s="251"/>
      <c r="K27" s="252"/>
      <c r="L27" s="253"/>
      <c r="M27" s="254"/>
      <c r="N27" s="251"/>
      <c r="O27" s="255"/>
      <c r="P27" s="256"/>
      <c r="Q27" s="248"/>
      <c r="R27" s="257"/>
      <c r="S27" s="278" t="n">
        <f aca="false">SUM(F27:R27)</f>
        <v>0</v>
      </c>
      <c r="T27" s="265" t="n">
        <f aca="false">S27*C27</f>
        <v>0</v>
      </c>
      <c r="U27" s="279" t="n">
        <f aca="false">S27*D27</f>
        <v>0</v>
      </c>
      <c r="V27" s="315" t="n">
        <f aca="false">S27*E27</f>
        <v>0</v>
      </c>
      <c r="W27" s="545" t="n">
        <f aca="false">SUM(W19:W26)</f>
        <v>16</v>
      </c>
      <c r="X27" s="546" t="n">
        <f aca="false">SUM(X19:X26)</f>
        <v>27</v>
      </c>
      <c r="Y27" s="545" t="n">
        <f aca="false">SUM(Y19:Y26)</f>
        <v>7</v>
      </c>
      <c r="Z27" s="546" t="n">
        <f aca="false">SUM(Z19:Z26)</f>
        <v>7</v>
      </c>
      <c r="AA27" s="545" t="n">
        <f aca="false">SUM(AA19:AA26)</f>
        <v>1</v>
      </c>
      <c r="AB27" s="546" t="n">
        <f aca="false">SUM(AB19:AB26)</f>
        <v>0</v>
      </c>
      <c r="AC27" s="545" t="n">
        <f aca="false">SUM(AC19:AC26)</f>
        <v>0</v>
      </c>
      <c r="AD27" s="546" t="n">
        <f aca="false">SUM(AD19:AD26)</f>
        <v>0</v>
      </c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customFormat="false" ht="15" hidden="false" customHeight="false" outlineLevel="0" collapsed="false">
      <c r="A28" s="233" t="s">
        <v>110</v>
      </c>
      <c r="B28" s="300"/>
      <c r="C28" s="300"/>
      <c r="D28" s="300"/>
      <c r="E28" s="538"/>
      <c r="F28" s="350"/>
      <c r="G28" s="350"/>
      <c r="H28" s="350"/>
      <c r="I28" s="350"/>
      <c r="J28" s="350"/>
      <c r="K28" s="350"/>
      <c r="L28" s="350"/>
      <c r="M28" s="351"/>
      <c r="N28" s="350"/>
      <c r="O28" s="350"/>
      <c r="P28" s="350"/>
      <c r="Q28" s="350"/>
      <c r="R28" s="350"/>
      <c r="S28" s="300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customFormat="false" ht="12.8" hidden="false" customHeight="false" outlineLevel="0" collapsed="false">
      <c r="A29" s="406" t="s">
        <v>111</v>
      </c>
      <c r="B29" s="245" t="n">
        <v>6984</v>
      </c>
      <c r="C29" s="245" t="n">
        <v>4</v>
      </c>
      <c r="D29" s="245" t="n">
        <v>6.99</v>
      </c>
      <c r="E29" s="526" t="n">
        <v>123</v>
      </c>
      <c r="F29" s="247"/>
      <c r="G29" s="248"/>
      <c r="H29" s="249"/>
      <c r="I29" s="250"/>
      <c r="J29" s="251"/>
      <c r="K29" s="252"/>
      <c r="L29" s="253"/>
      <c r="M29" s="254"/>
      <c r="N29" s="251"/>
      <c r="O29" s="255"/>
      <c r="P29" s="256"/>
      <c r="Q29" s="248"/>
      <c r="R29" s="257"/>
      <c r="S29" s="278" t="n">
        <f aca="false">SUM(F29:R29)</f>
        <v>0</v>
      </c>
      <c r="T29" s="265" t="n">
        <f aca="false">S29*C29</f>
        <v>0</v>
      </c>
      <c r="U29" s="279" t="n">
        <f aca="false">S29*D29</f>
        <v>0</v>
      </c>
      <c r="V29" s="315" t="n">
        <f aca="false">S29*E29</f>
        <v>0</v>
      </c>
      <c r="W29" s="527"/>
      <c r="X29" s="528"/>
      <c r="Y29" s="527"/>
      <c r="Z29" s="528"/>
      <c r="AA29" s="527"/>
      <c r="AB29" s="528" t="n">
        <v>4</v>
      </c>
      <c r="AC29" s="527"/>
      <c r="AD29" s="52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customFormat="false" ht="12.8" hidden="false" customHeight="false" outlineLevel="0" collapsed="false">
      <c r="A30" s="406" t="s">
        <v>112</v>
      </c>
      <c r="B30" s="245" t="n">
        <v>6622</v>
      </c>
      <c r="C30" s="245" t="n">
        <v>4</v>
      </c>
      <c r="D30" s="245" t="n">
        <v>5</v>
      </c>
      <c r="E30" s="526" t="n">
        <v>89</v>
      </c>
      <c r="F30" s="247"/>
      <c r="G30" s="248"/>
      <c r="H30" s="249"/>
      <c r="I30" s="250"/>
      <c r="J30" s="251"/>
      <c r="K30" s="252"/>
      <c r="L30" s="253"/>
      <c r="M30" s="254"/>
      <c r="N30" s="251"/>
      <c r="O30" s="255"/>
      <c r="P30" s="256"/>
      <c r="Q30" s="248"/>
      <c r="R30" s="257"/>
      <c r="S30" s="278" t="n">
        <f aca="false">SUM(F30:R30)</f>
        <v>0</v>
      </c>
      <c r="T30" s="265" t="n">
        <f aca="false">S30*C30</f>
        <v>0</v>
      </c>
      <c r="U30" s="279" t="n">
        <f aca="false">S30*D30</f>
        <v>0</v>
      </c>
      <c r="V30" s="315" t="n">
        <f aca="false">S30*E30</f>
        <v>0</v>
      </c>
      <c r="W30" s="527"/>
      <c r="X30" s="528"/>
      <c r="Y30" s="527"/>
      <c r="Z30" s="528"/>
      <c r="AA30" s="527"/>
      <c r="AB30" s="528" t="n">
        <v>1</v>
      </c>
      <c r="AC30" s="527" t="n">
        <v>2</v>
      </c>
      <c r="AD30" s="528" t="n">
        <v>1</v>
      </c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customFormat="false" ht="12.8" hidden="false" customHeight="false" outlineLevel="0" collapsed="false">
      <c r="A31" s="406" t="s">
        <v>113</v>
      </c>
      <c r="B31" s="245" t="n">
        <v>6598</v>
      </c>
      <c r="C31" s="245" t="n">
        <v>10</v>
      </c>
      <c r="D31" s="245" t="n">
        <v>0.52</v>
      </c>
      <c r="E31" s="547" t="n">
        <v>39</v>
      </c>
      <c r="F31" s="247"/>
      <c r="G31" s="248"/>
      <c r="H31" s="249"/>
      <c r="I31" s="250"/>
      <c r="J31" s="251"/>
      <c r="K31" s="252"/>
      <c r="L31" s="253"/>
      <c r="M31" s="254"/>
      <c r="N31" s="251"/>
      <c r="O31" s="255"/>
      <c r="P31" s="256"/>
      <c r="Q31" s="248"/>
      <c r="R31" s="257"/>
      <c r="S31" s="278" t="n">
        <f aca="false">SUM(F31:R31)</f>
        <v>0</v>
      </c>
      <c r="T31" s="265" t="n">
        <f aca="false">S31*C31</f>
        <v>0</v>
      </c>
      <c r="U31" s="279" t="n">
        <f aca="false">S31*D31</f>
        <v>0</v>
      </c>
      <c r="V31" s="315" t="n">
        <f aca="false">S31*E31</f>
        <v>0</v>
      </c>
      <c r="W31" s="527" t="n">
        <v>10</v>
      </c>
      <c r="X31" s="528"/>
      <c r="Y31" s="527"/>
      <c r="Z31" s="528"/>
      <c r="AA31" s="527"/>
      <c r="AB31" s="528"/>
      <c r="AC31" s="527"/>
      <c r="AD31" s="52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customFormat="false" ht="12.8" hidden="false" customHeight="false" outlineLevel="0" collapsed="false">
      <c r="A32" s="406" t="s">
        <v>116</v>
      </c>
      <c r="B32" s="245" t="n">
        <v>6619</v>
      </c>
      <c r="C32" s="245" t="n">
        <v>6</v>
      </c>
      <c r="D32" s="245" t="n">
        <v>3.99</v>
      </c>
      <c r="E32" s="526" t="n">
        <v>83</v>
      </c>
      <c r="F32" s="247"/>
      <c r="G32" s="248"/>
      <c r="H32" s="249"/>
      <c r="I32" s="250"/>
      <c r="J32" s="251"/>
      <c r="K32" s="252"/>
      <c r="L32" s="253"/>
      <c r="M32" s="254"/>
      <c r="N32" s="251"/>
      <c r="O32" s="255"/>
      <c r="P32" s="256"/>
      <c r="Q32" s="248"/>
      <c r="R32" s="257"/>
      <c r="S32" s="278" t="n">
        <f aca="false">SUM(F32:R32)</f>
        <v>0</v>
      </c>
      <c r="T32" s="265" t="n">
        <f aca="false">S32*C32</f>
        <v>0</v>
      </c>
      <c r="U32" s="279" t="n">
        <f aca="false">S32*D32</f>
        <v>0</v>
      </c>
      <c r="V32" s="315" t="n">
        <f aca="false">S32*E32</f>
        <v>0</v>
      </c>
      <c r="W32" s="527"/>
      <c r="X32" s="528" t="n">
        <v>2</v>
      </c>
      <c r="Y32" s="527" t="n">
        <v>4</v>
      </c>
      <c r="Z32" s="528"/>
      <c r="AA32" s="527"/>
      <c r="AB32" s="528"/>
      <c r="AC32" s="527"/>
      <c r="AD32" s="52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customFormat="false" ht="12.8" hidden="false" customHeight="false" outlineLevel="0" collapsed="false">
      <c r="A33" s="406" t="s">
        <v>117</v>
      </c>
      <c r="B33" s="245" t="n">
        <v>6601</v>
      </c>
      <c r="C33" s="245" t="n">
        <v>12</v>
      </c>
      <c r="D33" s="245" t="n">
        <v>3.3</v>
      </c>
      <c r="E33" s="526" t="n">
        <v>85</v>
      </c>
      <c r="F33" s="247"/>
      <c r="G33" s="248"/>
      <c r="H33" s="249"/>
      <c r="I33" s="250"/>
      <c r="J33" s="251"/>
      <c r="K33" s="252"/>
      <c r="L33" s="253"/>
      <c r="M33" s="254"/>
      <c r="N33" s="251"/>
      <c r="O33" s="255"/>
      <c r="P33" s="256"/>
      <c r="Q33" s="248"/>
      <c r="R33" s="257"/>
      <c r="S33" s="278" t="n">
        <f aca="false">SUM(F33:R33)</f>
        <v>0</v>
      </c>
      <c r="T33" s="265" t="n">
        <f aca="false">S33*C33</f>
        <v>0</v>
      </c>
      <c r="U33" s="279" t="n">
        <f aca="false">S33*D33</f>
        <v>0</v>
      </c>
      <c r="V33" s="315" t="n">
        <f aca="false">S33*E33</f>
        <v>0</v>
      </c>
      <c r="W33" s="527" t="n">
        <v>6</v>
      </c>
      <c r="X33" s="528" t="n">
        <v>6</v>
      </c>
      <c r="Y33" s="527"/>
      <c r="Z33" s="528"/>
      <c r="AA33" s="527"/>
      <c r="AB33" s="528"/>
      <c r="AC33" s="527"/>
      <c r="AD33" s="52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customFormat="false" ht="12.8" hidden="false" customHeight="false" outlineLevel="0" collapsed="false">
      <c r="A34" s="548" t="s">
        <v>118</v>
      </c>
      <c r="B34" s="245" t="n">
        <v>6983</v>
      </c>
      <c r="C34" s="245" t="n">
        <v>4</v>
      </c>
      <c r="D34" s="245" t="n">
        <v>6.5</v>
      </c>
      <c r="E34" s="526" t="n">
        <v>115</v>
      </c>
      <c r="F34" s="247"/>
      <c r="G34" s="248"/>
      <c r="H34" s="249"/>
      <c r="I34" s="250"/>
      <c r="J34" s="251"/>
      <c r="K34" s="252"/>
      <c r="L34" s="253"/>
      <c r="M34" s="254"/>
      <c r="N34" s="251"/>
      <c r="O34" s="255"/>
      <c r="P34" s="256"/>
      <c r="Q34" s="248"/>
      <c r="R34" s="257"/>
      <c r="S34" s="278" t="n">
        <f aca="false">SUM(F34:R34)</f>
        <v>0</v>
      </c>
      <c r="T34" s="265" t="n">
        <f aca="false">S34*C34</f>
        <v>0</v>
      </c>
      <c r="U34" s="279" t="n">
        <f aca="false">S34*D34</f>
        <v>0</v>
      </c>
      <c r="V34" s="315" t="n">
        <f aca="false">S34*E34</f>
        <v>0</v>
      </c>
      <c r="W34" s="527"/>
      <c r="X34" s="528"/>
      <c r="Y34" s="527"/>
      <c r="Z34" s="528"/>
      <c r="AA34" s="527" t="n">
        <v>3</v>
      </c>
      <c r="AB34" s="528" t="n">
        <v>1</v>
      </c>
      <c r="AC34" s="527"/>
      <c r="AD34" s="52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customFormat="false" ht="12.8" hidden="false" customHeight="false" outlineLevel="0" collapsed="false">
      <c r="A35" s="406" t="s">
        <v>119</v>
      </c>
      <c r="B35" s="245" t="n">
        <v>6647</v>
      </c>
      <c r="C35" s="245" t="n">
        <v>7</v>
      </c>
      <c r="D35" s="245" t="n">
        <v>5.1</v>
      </c>
      <c r="E35" s="526" t="n">
        <v>102</v>
      </c>
      <c r="F35" s="247"/>
      <c r="G35" s="248"/>
      <c r="H35" s="249"/>
      <c r="I35" s="250"/>
      <c r="J35" s="251"/>
      <c r="K35" s="252"/>
      <c r="L35" s="253"/>
      <c r="M35" s="254"/>
      <c r="N35" s="251"/>
      <c r="O35" s="255"/>
      <c r="P35" s="256"/>
      <c r="Q35" s="248"/>
      <c r="R35" s="257"/>
      <c r="S35" s="278" t="n">
        <f aca="false">SUM(F35:R35)</f>
        <v>0</v>
      </c>
      <c r="T35" s="265" t="n">
        <f aca="false">S35*C35</f>
        <v>0</v>
      </c>
      <c r="U35" s="279" t="n">
        <f aca="false">S35*D35</f>
        <v>0</v>
      </c>
      <c r="V35" s="315" t="n">
        <f aca="false">S35*E35</f>
        <v>0</v>
      </c>
      <c r="W35" s="527"/>
      <c r="X35" s="528"/>
      <c r="Y35" s="527"/>
      <c r="Z35" s="528" t="n">
        <v>2</v>
      </c>
      <c r="AA35" s="527" t="n">
        <v>4</v>
      </c>
      <c r="AB35" s="528" t="n">
        <v>1</v>
      </c>
      <c r="AC35" s="527"/>
      <c r="AD35" s="52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customFormat="false" ht="12.8" hidden="false" customHeight="false" outlineLevel="0" collapsed="false">
      <c r="A36" s="406" t="s">
        <v>120</v>
      </c>
      <c r="B36" s="245" t="n">
        <v>6633</v>
      </c>
      <c r="C36" s="245" t="n">
        <v>8</v>
      </c>
      <c r="D36" s="245" t="n">
        <v>4.3</v>
      </c>
      <c r="E36" s="526" t="n">
        <v>93</v>
      </c>
      <c r="F36" s="247"/>
      <c r="G36" s="248"/>
      <c r="H36" s="249"/>
      <c r="I36" s="250"/>
      <c r="J36" s="251"/>
      <c r="K36" s="252"/>
      <c r="L36" s="253"/>
      <c r="M36" s="254"/>
      <c r="N36" s="251"/>
      <c r="O36" s="255"/>
      <c r="P36" s="256"/>
      <c r="Q36" s="248"/>
      <c r="R36" s="257"/>
      <c r="S36" s="278" t="n">
        <f aca="false">SUM(F36:R36)</f>
        <v>0</v>
      </c>
      <c r="T36" s="265" t="n">
        <f aca="false">S36*C36</f>
        <v>0</v>
      </c>
      <c r="U36" s="279" t="n">
        <f aca="false">S36*D36</f>
        <v>0</v>
      </c>
      <c r="V36" s="315" t="n">
        <f aca="false">S36*E36</f>
        <v>0</v>
      </c>
      <c r="W36" s="527"/>
      <c r="X36" s="528" t="n">
        <v>1</v>
      </c>
      <c r="Y36" s="527"/>
      <c r="Z36" s="528" t="n">
        <v>2</v>
      </c>
      <c r="AA36" s="527" t="n">
        <v>5</v>
      </c>
      <c r="AB36" s="528"/>
      <c r="AC36" s="527"/>
      <c r="AD36" s="52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customFormat="false" ht="12.8" hidden="false" customHeight="false" outlineLevel="0" collapsed="false">
      <c r="A37" s="406" t="s">
        <v>121</v>
      </c>
      <c r="B37" s="245" t="n">
        <v>6695</v>
      </c>
      <c r="C37" s="245" t="n">
        <v>9</v>
      </c>
      <c r="D37" s="245" t="n">
        <v>3.5</v>
      </c>
      <c r="E37" s="526" t="n">
        <v>79</v>
      </c>
      <c r="F37" s="247"/>
      <c r="G37" s="248"/>
      <c r="H37" s="249"/>
      <c r="I37" s="250"/>
      <c r="J37" s="251"/>
      <c r="K37" s="252"/>
      <c r="L37" s="253"/>
      <c r="M37" s="254"/>
      <c r="N37" s="251"/>
      <c r="O37" s="255"/>
      <c r="P37" s="256"/>
      <c r="Q37" s="248"/>
      <c r="R37" s="257"/>
      <c r="S37" s="278" t="n">
        <f aca="false">SUM(F37:R37)</f>
        <v>0</v>
      </c>
      <c r="T37" s="265" t="n">
        <f aca="false">S37*C37</f>
        <v>0</v>
      </c>
      <c r="U37" s="279" t="n">
        <f aca="false">S37*D37</f>
        <v>0</v>
      </c>
      <c r="V37" s="315" t="n">
        <f aca="false">S37*E37</f>
        <v>0</v>
      </c>
      <c r="W37" s="527"/>
      <c r="X37" s="528" t="n">
        <v>1</v>
      </c>
      <c r="Y37" s="527" t="n">
        <v>4</v>
      </c>
      <c r="Z37" s="528" t="n">
        <v>4</v>
      </c>
      <c r="AA37" s="527"/>
      <c r="AB37" s="528"/>
      <c r="AC37" s="527"/>
      <c r="AD37" s="52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customFormat="false" ht="12.8" hidden="false" customHeight="false" outlineLevel="0" collapsed="false">
      <c r="A38" s="406" t="s">
        <v>122</v>
      </c>
      <c r="B38" s="245" t="n">
        <v>6596</v>
      </c>
      <c r="C38" s="245" t="n">
        <v>12</v>
      </c>
      <c r="D38" s="263" t="n">
        <v>3.8</v>
      </c>
      <c r="E38" s="526" t="n">
        <v>93</v>
      </c>
      <c r="F38" s="247"/>
      <c r="G38" s="248"/>
      <c r="H38" s="249"/>
      <c r="I38" s="250"/>
      <c r="J38" s="251"/>
      <c r="K38" s="252"/>
      <c r="L38" s="253"/>
      <c r="M38" s="254"/>
      <c r="N38" s="251"/>
      <c r="O38" s="255"/>
      <c r="P38" s="256"/>
      <c r="Q38" s="248"/>
      <c r="R38" s="257"/>
      <c r="S38" s="278" t="n">
        <f aca="false">SUM(F38:R38)</f>
        <v>0</v>
      </c>
      <c r="T38" s="265" t="n">
        <f aca="false">S38*C38</f>
        <v>0</v>
      </c>
      <c r="U38" s="279" t="n">
        <f aca="false">S38*D38</f>
        <v>0</v>
      </c>
      <c r="V38" s="315" t="n">
        <f aca="false">S38*E38</f>
        <v>0</v>
      </c>
      <c r="W38" s="527"/>
      <c r="X38" s="528" t="n">
        <v>6</v>
      </c>
      <c r="Y38" s="527" t="n">
        <v>6</v>
      </c>
      <c r="Z38" s="528"/>
      <c r="AA38" s="527"/>
      <c r="AB38" s="528"/>
      <c r="AC38" s="527"/>
      <c r="AD38" s="52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customFormat="false" ht="12.8" hidden="false" customHeight="false" outlineLevel="0" collapsed="false">
      <c r="A39" s="406" t="s">
        <v>123</v>
      </c>
      <c r="B39" s="265" t="n">
        <v>7074</v>
      </c>
      <c r="C39" s="265" t="n">
        <v>7</v>
      </c>
      <c r="D39" s="265" t="n">
        <v>7.8</v>
      </c>
      <c r="E39" s="541" t="n">
        <v>137</v>
      </c>
      <c r="F39" s="247"/>
      <c r="G39" s="248"/>
      <c r="H39" s="249"/>
      <c r="I39" s="250"/>
      <c r="J39" s="251"/>
      <c r="K39" s="252"/>
      <c r="L39" s="253"/>
      <c r="M39" s="254"/>
      <c r="N39" s="251"/>
      <c r="O39" s="255"/>
      <c r="P39" s="256"/>
      <c r="Q39" s="248"/>
      <c r="R39" s="257"/>
      <c r="S39" s="278" t="n">
        <f aca="false">SUM(F39:R39)</f>
        <v>0</v>
      </c>
      <c r="T39" s="265" t="n">
        <f aca="false">S39*C39</f>
        <v>0</v>
      </c>
      <c r="U39" s="279" t="n">
        <f aca="false">S39*D39</f>
        <v>0</v>
      </c>
      <c r="V39" s="315" t="n">
        <f aca="false">S39*E39</f>
        <v>0</v>
      </c>
      <c r="W39" s="542"/>
      <c r="X39" s="549"/>
      <c r="Y39" s="542" t="n">
        <v>1</v>
      </c>
      <c r="Z39" s="549" t="n">
        <v>2</v>
      </c>
      <c r="AA39" s="542" t="n">
        <v>2</v>
      </c>
      <c r="AB39" s="549" t="n">
        <v>2</v>
      </c>
      <c r="AC39" s="542"/>
      <c r="AD39" s="549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customFormat="false" ht="12.8" hidden="false" customHeight="false" outlineLevel="0" collapsed="false">
      <c r="A40" s="536" t="s">
        <v>183</v>
      </c>
      <c r="B40" s="363" t="n">
        <v>100013</v>
      </c>
      <c r="C40" s="363" t="n">
        <v>58</v>
      </c>
      <c r="D40" s="363" t="n">
        <v>39</v>
      </c>
      <c r="E40" s="550" t="n">
        <v>777</v>
      </c>
      <c r="F40" s="247"/>
      <c r="G40" s="248"/>
      <c r="H40" s="249"/>
      <c r="I40" s="250"/>
      <c r="J40" s="251"/>
      <c r="K40" s="252"/>
      <c r="L40" s="253"/>
      <c r="M40" s="254"/>
      <c r="N40" s="251"/>
      <c r="O40" s="255"/>
      <c r="P40" s="256"/>
      <c r="Q40" s="248"/>
      <c r="R40" s="257"/>
      <c r="S40" s="278" t="n">
        <f aca="false">SUM(F40:R40)</f>
        <v>0</v>
      </c>
      <c r="T40" s="265" t="n">
        <f aca="false">S40*C40</f>
        <v>0</v>
      </c>
      <c r="U40" s="279" t="n">
        <f aca="false">S40*D40</f>
        <v>0</v>
      </c>
      <c r="V40" s="315" t="n">
        <f aca="false">S40*E40</f>
        <v>0</v>
      </c>
      <c r="W40" s="527" t="n">
        <f aca="false">W29+W34+W39+W32+W33+W35+W36+W31</f>
        <v>16</v>
      </c>
      <c r="X40" s="528" t="n">
        <f aca="false">X29+X34+X39+X32+X33+X35+X36+X31</f>
        <v>9</v>
      </c>
      <c r="Y40" s="527" t="n">
        <f aca="false">Y29+Y34+Y39+Y32+Y33+Y35+Y36+Y31</f>
        <v>5</v>
      </c>
      <c r="Z40" s="528" t="n">
        <f aca="false">Z29+Z34+Z39+Z32+Z33+Z35+Z36+Z31</f>
        <v>6</v>
      </c>
      <c r="AA40" s="527" t="n">
        <f aca="false">AA29+AA34+AA39+AA32+AA33+AA35+AA36+AA31</f>
        <v>14</v>
      </c>
      <c r="AB40" s="528" t="n">
        <f aca="false">AB29+AB34+AB39+AB32+AB33+AB35+AB36+AB31</f>
        <v>8</v>
      </c>
      <c r="AC40" s="527" t="n">
        <f aca="false">AC29+AC34+AC39+AC32+AC33+AC35+AC36+AC31</f>
        <v>0</v>
      </c>
      <c r="AD40" s="528" t="n">
        <f aca="false">AD29+AD34+AD39+AD32+AD33+AD35+AD36+AD31</f>
        <v>0</v>
      </c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customFormat="false" ht="12.8" hidden="false" customHeight="false" outlineLevel="0" collapsed="false">
      <c r="A41" s="536" t="s">
        <v>184</v>
      </c>
      <c r="B41" s="282" t="n">
        <v>100014</v>
      </c>
      <c r="C41" s="282" t="n">
        <v>83</v>
      </c>
      <c r="D41" s="282" t="n">
        <f aca="false">SUM(D29:D39)</f>
        <v>50.8</v>
      </c>
      <c r="E41" s="537" t="n">
        <v>1038</v>
      </c>
      <c r="F41" s="247"/>
      <c r="G41" s="248"/>
      <c r="H41" s="249"/>
      <c r="I41" s="250"/>
      <c r="J41" s="251"/>
      <c r="K41" s="252"/>
      <c r="L41" s="253"/>
      <c r="M41" s="254"/>
      <c r="N41" s="251"/>
      <c r="O41" s="255"/>
      <c r="P41" s="256"/>
      <c r="Q41" s="248"/>
      <c r="R41" s="257"/>
      <c r="S41" s="278" t="n">
        <f aca="false">SUM(F41:R41)</f>
        <v>0</v>
      </c>
      <c r="T41" s="265" t="n">
        <f aca="false">S41*C41</f>
        <v>0</v>
      </c>
      <c r="U41" s="279" t="n">
        <f aca="false">S41*D41</f>
        <v>0</v>
      </c>
      <c r="V41" s="315" t="n">
        <f aca="false">S41*E41</f>
        <v>0</v>
      </c>
      <c r="W41" s="527" t="n">
        <f aca="false">SUM(W29:W39)</f>
        <v>16</v>
      </c>
      <c r="X41" s="528" t="n">
        <f aca="false">SUM(X29:X39)</f>
        <v>16</v>
      </c>
      <c r="Y41" s="527" t="n">
        <f aca="false">SUM(Y29:Y39)</f>
        <v>15</v>
      </c>
      <c r="Z41" s="528" t="n">
        <f aca="false">SUM(Z29:Z39)</f>
        <v>10</v>
      </c>
      <c r="AA41" s="527" t="n">
        <f aca="false">SUM(AA29:AA39)</f>
        <v>14</v>
      </c>
      <c r="AB41" s="528" t="n">
        <f aca="false">SUM(AB29:AB39)</f>
        <v>9</v>
      </c>
      <c r="AC41" s="527" t="n">
        <f aca="false">SUM(AC29:AC39)</f>
        <v>2</v>
      </c>
      <c r="AD41" s="528" t="n">
        <f aca="false">SUM(AD29:AD39)</f>
        <v>1</v>
      </c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customFormat="false" ht="15" hidden="false" customHeight="false" outlineLevel="0" collapsed="false">
      <c r="A42" s="233" t="s">
        <v>139</v>
      </c>
      <c r="B42" s="234"/>
      <c r="C42" s="234"/>
      <c r="D42" s="235"/>
      <c r="E42" s="538"/>
      <c r="F42" s="237"/>
      <c r="G42" s="237"/>
      <c r="H42" s="237"/>
      <c r="I42" s="237"/>
      <c r="J42" s="237"/>
      <c r="K42" s="237"/>
      <c r="L42" s="237"/>
      <c r="M42" s="238"/>
      <c r="N42" s="239"/>
      <c r="O42" s="239"/>
      <c r="P42" s="239"/>
      <c r="Q42" s="239"/>
      <c r="R42" s="237"/>
      <c r="S42" s="300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="553" customFormat="true" ht="15" hidden="false" customHeight="false" outlineLevel="0" collapsed="false">
      <c r="A43" s="551" t="s">
        <v>140</v>
      </c>
      <c r="B43" s="245" t="n">
        <v>6591</v>
      </c>
      <c r="C43" s="245" t="n">
        <v>10</v>
      </c>
      <c r="D43" s="263" t="n">
        <v>1</v>
      </c>
      <c r="E43" s="526" t="n">
        <v>44</v>
      </c>
      <c r="F43" s="247"/>
      <c r="G43" s="248"/>
      <c r="H43" s="249"/>
      <c r="I43" s="250"/>
      <c r="J43" s="251"/>
      <c r="K43" s="252"/>
      <c r="L43" s="253"/>
      <c r="M43" s="254"/>
      <c r="N43" s="251"/>
      <c r="O43" s="255"/>
      <c r="P43" s="256"/>
      <c r="Q43" s="248"/>
      <c r="R43" s="257"/>
      <c r="S43" s="278" t="n">
        <f aca="false">SUM(F43:R43)</f>
        <v>0</v>
      </c>
      <c r="T43" s="265" t="n">
        <f aca="false">S43*C43</f>
        <v>0</v>
      </c>
      <c r="U43" s="279" t="n">
        <f aca="false">S43*D43</f>
        <v>0</v>
      </c>
      <c r="V43" s="315" t="n">
        <f aca="false">S43*E43</f>
        <v>0</v>
      </c>
      <c r="W43" s="527" t="n">
        <v>2</v>
      </c>
      <c r="X43" s="528" t="n">
        <v>8</v>
      </c>
      <c r="Y43" s="527"/>
      <c r="Z43" s="528"/>
      <c r="AA43" s="527"/>
      <c r="AB43" s="528"/>
      <c r="AC43" s="527"/>
      <c r="AD43" s="528"/>
      <c r="AE43" s="552"/>
      <c r="AF43" s="552"/>
      <c r="AG43" s="552"/>
      <c r="AH43" s="552"/>
      <c r="AI43" s="552"/>
      <c r="AJ43" s="552"/>
      <c r="AK43" s="552"/>
      <c r="AL43" s="552"/>
      <c r="AM43" s="552"/>
      <c r="AN43" s="552"/>
      <c r="AO43" s="552"/>
    </row>
    <row r="44" s="553" customFormat="true" ht="15" hidden="false" customHeight="false" outlineLevel="0" collapsed="false">
      <c r="A44" s="554" t="s">
        <v>141</v>
      </c>
      <c r="B44" s="368" t="n">
        <v>6576</v>
      </c>
      <c r="C44" s="368" t="n">
        <v>5</v>
      </c>
      <c r="D44" s="369" t="n">
        <v>3.7</v>
      </c>
      <c r="E44" s="555" t="n">
        <v>73</v>
      </c>
      <c r="F44" s="247"/>
      <c r="G44" s="248"/>
      <c r="H44" s="249"/>
      <c r="I44" s="250"/>
      <c r="J44" s="251"/>
      <c r="K44" s="252"/>
      <c r="L44" s="253"/>
      <c r="M44" s="254"/>
      <c r="N44" s="251"/>
      <c r="O44" s="255"/>
      <c r="P44" s="256"/>
      <c r="Q44" s="248"/>
      <c r="R44" s="257"/>
      <c r="S44" s="556" t="n">
        <f aca="false">SUM(F44:R44)</f>
        <v>0</v>
      </c>
      <c r="T44" s="265" t="n">
        <f aca="false">S44*C44</f>
        <v>0</v>
      </c>
      <c r="U44" s="557" t="n">
        <f aca="false">S44*D44</f>
        <v>0</v>
      </c>
      <c r="V44" s="558" t="n">
        <f aca="false">S44*E44</f>
        <v>0</v>
      </c>
      <c r="W44" s="559" t="n">
        <v>4</v>
      </c>
      <c r="X44" s="560" t="n">
        <v>1</v>
      </c>
      <c r="Y44" s="559"/>
      <c r="Z44" s="560"/>
      <c r="AA44" s="559"/>
      <c r="AB44" s="560"/>
      <c r="AC44" s="559"/>
      <c r="AD44" s="560"/>
      <c r="AE44" s="552"/>
      <c r="AF44" s="552"/>
      <c r="AG44" s="552"/>
      <c r="AH44" s="552"/>
      <c r="AI44" s="552"/>
      <c r="AJ44" s="552"/>
      <c r="AK44" s="552"/>
      <c r="AL44" s="552"/>
      <c r="AM44" s="552"/>
      <c r="AN44" s="552"/>
      <c r="AO44" s="552"/>
    </row>
    <row r="45" customFormat="false" ht="13.8" hidden="false" customHeight="false" outlineLevel="0" collapsed="false">
      <c r="B45" s="388"/>
      <c r="C45" s="388" t="n">
        <v>198</v>
      </c>
      <c r="D45" s="389" t="s">
        <v>143</v>
      </c>
      <c r="E45" s="389"/>
      <c r="F45" s="561" t="n">
        <f aca="false">SUMPRODUCT(F5:F44,$C$5:$C$44)</f>
        <v>0</v>
      </c>
      <c r="G45" s="391" t="n">
        <f aca="false">SUMPRODUCT(G5:G44,$C$5:$C$44)</f>
        <v>0</v>
      </c>
      <c r="H45" s="392" t="n">
        <f aca="false">SUMPRODUCT(H5:H44,$C$5:$C$44)</f>
        <v>0</v>
      </c>
      <c r="I45" s="393" t="n">
        <f aca="false">SUMPRODUCT(I5:I44,$C$5:$C$44)</f>
        <v>0</v>
      </c>
      <c r="J45" s="394" t="n">
        <f aca="false">SUMPRODUCT(J5:J44,$C$5:$C$44)</f>
        <v>0</v>
      </c>
      <c r="K45" s="395" t="n">
        <f aca="false">SUMPRODUCT(K5:K44,$C$5:$C$44)</f>
        <v>0</v>
      </c>
      <c r="L45" s="562" t="n">
        <f aca="false">SUMPRODUCT(L5:L44,$C$5:$C$44)</f>
        <v>0</v>
      </c>
      <c r="M45" s="563" t="n">
        <f aca="false">SUMPRODUCT(M5:M44,$C$5:$C$44)</f>
        <v>0</v>
      </c>
      <c r="N45" s="394" t="n">
        <f aca="false">SUMPRODUCT(N5:N44,$C$5:$C$44)</f>
        <v>0</v>
      </c>
      <c r="O45" s="398" t="n">
        <f aca="false">SUMPRODUCT(O5:O44,$C$5:$C$44)</f>
        <v>0</v>
      </c>
      <c r="P45" s="399" t="n">
        <f aca="false">SUMPRODUCT(P5:P44,$C$5:$C$44)</f>
        <v>0</v>
      </c>
      <c r="Q45" s="400" t="n">
        <f aca="false">SUMPRODUCT(Q5:Q44,$C$5:$C$44)</f>
        <v>0</v>
      </c>
      <c r="R45" s="401" t="n">
        <f aca="false">SUMPRODUCT(R5:R44,$C$5:$C$44)</f>
        <v>0</v>
      </c>
      <c r="S45" s="402" t="n">
        <f aca="false">SUM(S5:S44)</f>
        <v>0</v>
      </c>
      <c r="T45" s="402" t="n">
        <f aca="false">SUM(T5:T44)</f>
        <v>0</v>
      </c>
      <c r="U45" s="402" t="n">
        <f aca="false">SUM(U5:U44)</f>
        <v>0</v>
      </c>
      <c r="V45" s="402" t="n">
        <f aca="false">SUM(V5:V44)</f>
        <v>0</v>
      </c>
      <c r="W45" s="405" t="n">
        <f aca="false">SUMPRODUCT($S$5:$S$44,W5:W44)</f>
        <v>0</v>
      </c>
      <c r="X45" s="405" t="n">
        <f aca="false">SUMPRODUCT($S$5:$S$44,X5:X44)</f>
        <v>0</v>
      </c>
      <c r="Y45" s="405" t="n">
        <f aca="false">SUMPRODUCT($S$5:$S$44,Y5:Y44)</f>
        <v>0</v>
      </c>
      <c r="Z45" s="405" t="n">
        <f aca="false">SUMPRODUCT($S$5:$S$44,Z5:Z44)</f>
        <v>0</v>
      </c>
      <c r="AA45" s="405" t="n">
        <f aca="false">SUMPRODUCT($S$5:$S$44,AA5:AA44)</f>
        <v>0</v>
      </c>
      <c r="AB45" s="405" t="n">
        <f aca="false">SUMPRODUCT($S$5:$S$44,AB5:AB44)</f>
        <v>0</v>
      </c>
      <c r="AC45" s="405" t="n">
        <f aca="false">SUMPRODUCT($S$5:$S$44,AC5:AC44)</f>
        <v>0</v>
      </c>
      <c r="AD45" s="405" t="n">
        <f aca="false">SUMPRODUCT($S$5:$S$44,AD5:AD44)</f>
        <v>0</v>
      </c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customFormat="false" ht="12.8" hidden="false" customHeight="false" outlineLevel="0" collapsed="false">
      <c r="A46" s="51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customFormat="false" ht="12.8" hidden="false" customHeight="false" outlineLevel="0" collapsed="false">
      <c r="A47" s="51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customFormat="false" ht="12.8" hidden="false" customHeight="false" outlineLevel="0" collapsed="false">
      <c r="A48" s="51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customFormat="false" ht="12.8" hidden="false" customHeight="false" outlineLevel="0" collapsed="false">
      <c r="A49" s="51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customFormat="false" ht="12.8" hidden="false" customHeight="false" outlineLevel="0" collapsed="false">
      <c r="A50" s="51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customFormat="false" ht="12.8" hidden="false" customHeight="false" outlineLevel="0" collapsed="false">
      <c r="A51" s="51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customFormat="false" ht="12.8" hidden="false" customHeight="false" outlineLevel="0" collapsed="false">
      <c r="A52" s="51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customFormat="false" ht="12.8" hidden="false" customHeight="false" outlineLevel="0" collapsed="false">
      <c r="A53" s="51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customFormat="false" ht="12.8" hidden="false" customHeight="false" outlineLevel="0" collapsed="false">
      <c r="A54" s="51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customFormat="false" ht="12.8" hidden="false" customHeight="false" outlineLevel="0" collapsed="false">
      <c r="A55" s="51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customFormat="false" ht="12.8" hidden="false" customHeight="false" outlineLevel="0" collapsed="false">
      <c r="A56" s="51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customFormat="false" ht="12.8" hidden="false" customHeight="false" outlineLevel="0" collapsed="false">
      <c r="A57" s="51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customFormat="false" ht="12.8" hidden="false" customHeight="false" outlineLevel="0" collapsed="false">
      <c r="A58" s="51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customFormat="false" ht="12.8" hidden="false" customHeight="false" outlineLevel="0" collapsed="false">
      <c r="A59" s="51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customFormat="false" ht="12.8" hidden="false" customHeight="false" outlineLevel="0" collapsed="false">
      <c r="A60" s="51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customFormat="false" ht="12.8" hidden="false" customHeight="false" outlineLevel="0" collapsed="false">
      <c r="A61" s="51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customFormat="false" ht="12.8" hidden="false" customHeight="false" outlineLevel="0" collapsed="false">
      <c r="A62" s="51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customFormat="false" ht="12.8" hidden="false" customHeight="false" outlineLevel="0" collapsed="false">
      <c r="A63" s="51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customFormat="false" ht="12.8" hidden="false" customHeight="false" outlineLevel="0" collapsed="false">
      <c r="A64" s="51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customFormat="false" ht="12.8" hidden="false" customHeight="false" outlineLevel="0" collapsed="false">
      <c r="A65" s="51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customFormat="false" ht="12.8" hidden="false" customHeight="false" outlineLevel="0" collapsed="false">
      <c r="A66" s="51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customFormat="false" ht="12.8" hidden="false" customHeight="false" outlineLevel="0" collapsed="false">
      <c r="A67" s="51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customFormat="false" ht="12.8" hidden="false" customHeight="false" outlineLevel="0" collapsed="false">
      <c r="A68" s="51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customFormat="false" ht="12.8" hidden="false" customHeight="false" outlineLevel="0" collapsed="false">
      <c r="A69" s="51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customFormat="false" ht="12.8" hidden="false" customHeight="false" outlineLevel="0" collapsed="false">
      <c r="A70" s="51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customFormat="false" ht="12.8" hidden="false" customHeight="false" outlineLevel="0" collapsed="false">
      <c r="A71" s="51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customFormat="false" ht="12.8" hidden="false" customHeight="false" outlineLevel="0" collapsed="false">
      <c r="A72" s="51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customFormat="false" ht="12.8" hidden="false" customHeight="false" outlineLevel="0" collapsed="false">
      <c r="A73" s="51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customFormat="false" ht="12.8" hidden="false" customHeight="false" outlineLevel="0" collapsed="false">
      <c r="A74" s="51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customFormat="false" ht="12.8" hidden="false" customHeight="false" outlineLevel="0" collapsed="false">
      <c r="A75" s="51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customFormat="false" ht="12.8" hidden="false" customHeight="false" outlineLevel="0" collapsed="false">
      <c r="A76" s="51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customFormat="false" ht="12.8" hidden="false" customHeight="false" outlineLevel="0" collapsed="false">
      <c r="A77" s="51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customFormat="false" ht="12.8" hidden="false" customHeight="false" outlineLevel="0" collapsed="false">
      <c r="A78" s="51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customFormat="false" ht="12.8" hidden="false" customHeight="false" outlineLevel="0" collapsed="false">
      <c r="A79" s="51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customFormat="false" ht="12.8" hidden="false" customHeight="false" outlineLevel="0" collapsed="false">
      <c r="A80" s="51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customFormat="false" ht="12.8" hidden="false" customHeight="false" outlineLevel="0" collapsed="false">
      <c r="A81" s="51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customFormat="false" ht="12.8" hidden="false" customHeight="false" outlineLevel="0" collapsed="false">
      <c r="A82" s="51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customFormat="false" ht="12.8" hidden="false" customHeight="false" outlineLevel="0" collapsed="false">
      <c r="A83" s="51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customFormat="false" ht="12.8" hidden="false" customHeight="false" outlineLevel="0" collapsed="false">
      <c r="A84" s="51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customFormat="false" ht="12.8" hidden="false" customHeight="false" outlineLevel="0" collapsed="false">
      <c r="A85" s="51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  <row r="86" customFormat="false" ht="12.8" hidden="false" customHeight="false" outlineLevel="0" collapsed="false">
      <c r="A86" s="51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</row>
    <row r="87" customFormat="false" ht="12.8" hidden="false" customHeight="false" outlineLevel="0" collapsed="false">
      <c r="A87" s="51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</row>
    <row r="88" customFormat="false" ht="12.8" hidden="false" customHeight="false" outlineLevel="0" collapsed="false">
      <c r="A88" s="51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  <row r="89" customFormat="false" ht="12.8" hidden="false" customHeight="false" outlineLevel="0" collapsed="false">
      <c r="A89" s="51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</row>
    <row r="90" customFormat="false" ht="12.8" hidden="false" customHeight="false" outlineLevel="0" collapsed="false">
      <c r="A90" s="51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</row>
    <row r="91" customFormat="false" ht="12.8" hidden="false" customHeight="false" outlineLevel="0" collapsed="false">
      <c r="A91" s="51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customFormat="false" ht="12.8" hidden="false" customHeight="false" outlineLevel="0" collapsed="false">
      <c r="A92" s="51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</row>
    <row r="93" customFormat="false" ht="12.8" hidden="false" customHeight="false" outlineLevel="0" collapsed="false">
      <c r="A93" s="51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customFormat="false" ht="12.8" hidden="false" customHeight="false" outlineLevel="0" collapsed="false">
      <c r="A94" s="51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</row>
    <row r="95" customFormat="false" ht="12.8" hidden="false" customHeight="false" outlineLevel="0" collapsed="false">
      <c r="A95" s="51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customFormat="false" ht="12.8" hidden="false" customHeight="false" outlineLevel="0" collapsed="false">
      <c r="A96" s="517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</row>
    <row r="97" customFormat="false" ht="12.8" hidden="false" customHeight="false" outlineLevel="0" collapsed="false">
      <c r="A97" s="51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</row>
    <row r="98" customFormat="false" ht="12.8" hidden="false" customHeight="false" outlineLevel="0" collapsed="false">
      <c r="A98" s="51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</row>
    <row r="99" customFormat="false" ht="12.8" hidden="false" customHeight="false" outlineLevel="0" collapsed="false">
      <c r="A99" s="51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</row>
    <row r="100" customFormat="false" ht="12.8" hidden="false" customHeight="false" outlineLevel="0" collapsed="false">
      <c r="A100" s="51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customFormat="false" ht="12.8" hidden="false" customHeight="false" outlineLevel="0" collapsed="false">
      <c r="A101" s="51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customFormat="false" ht="12.8" hidden="false" customHeight="false" outlineLevel="0" collapsed="false">
      <c r="A102" s="51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</row>
    <row r="103" customFormat="false" ht="12.8" hidden="false" customHeight="false" outlineLevel="0" collapsed="false">
      <c r="A103" s="51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</row>
    <row r="104" customFormat="false" ht="12.8" hidden="false" customHeight="false" outlineLevel="0" collapsed="false">
      <c r="A104" s="51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</row>
    <row r="105" customFormat="false" ht="12.8" hidden="false" customHeight="false" outlineLevel="0" collapsed="false">
      <c r="A105" s="51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</row>
    <row r="106" customFormat="false" ht="12.8" hidden="false" customHeight="false" outlineLevel="0" collapsed="false">
      <c r="A106" s="51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</row>
    <row r="107" customFormat="false" ht="12.8" hidden="false" customHeight="false" outlineLevel="0" collapsed="false">
      <c r="A107" s="51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</row>
    <row r="108" customFormat="false" ht="12.8" hidden="false" customHeight="false" outlineLevel="0" collapsed="false">
      <c r="A108" s="51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</row>
    <row r="109" customFormat="false" ht="12.8" hidden="false" customHeight="false" outlineLevel="0" collapsed="false">
      <c r="A109" s="51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</row>
    <row r="110" customFormat="false" ht="12.8" hidden="false" customHeight="false" outlineLevel="0" collapsed="false">
      <c r="A110" s="51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</row>
    <row r="111" customFormat="false" ht="12.8" hidden="false" customHeight="false" outlineLevel="0" collapsed="false">
      <c r="A111" s="51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</row>
    <row r="112" customFormat="false" ht="12.8" hidden="false" customHeight="false" outlineLevel="0" collapsed="false">
      <c r="A112" s="51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</row>
    <row r="113" customFormat="false" ht="12.8" hidden="false" customHeight="false" outlineLevel="0" collapsed="false">
      <c r="A113" s="51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</row>
    <row r="114" customFormat="false" ht="12.8" hidden="false" customHeight="false" outlineLevel="0" collapsed="false">
      <c r="A114" s="51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5" customFormat="false" ht="12.8" hidden="false" customHeight="false" outlineLevel="0" collapsed="false">
      <c r="A115" s="51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</row>
    <row r="116" customFormat="false" ht="12.8" hidden="false" customHeight="false" outlineLevel="0" collapsed="false">
      <c r="A116" s="51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</row>
    <row r="117" customFormat="false" ht="12.8" hidden="false" customHeight="false" outlineLevel="0" collapsed="false">
      <c r="A117" s="51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</row>
    <row r="118" customFormat="false" ht="12.8" hidden="false" customHeight="false" outlineLevel="0" collapsed="false">
      <c r="A118" s="51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</row>
    <row r="119" customFormat="false" ht="12.8" hidden="false" customHeight="false" outlineLevel="0" collapsed="false">
      <c r="A119" s="51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</row>
    <row r="120" customFormat="false" ht="12.8" hidden="false" customHeight="false" outlineLevel="0" collapsed="false">
      <c r="A120" s="51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</row>
    <row r="121" customFormat="false" ht="12.8" hidden="false" customHeight="false" outlineLevel="0" collapsed="false">
      <c r="A121" s="51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</row>
    <row r="122" customFormat="false" ht="12.8" hidden="false" customHeight="false" outlineLevel="0" collapsed="false">
      <c r="A122" s="51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customFormat="false" ht="12.8" hidden="false" customHeight="false" outlineLevel="0" collapsed="false">
      <c r="A123" s="51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</row>
    <row r="124" customFormat="false" ht="12.8" hidden="false" customHeight="false" outlineLevel="0" collapsed="false">
      <c r="A124" s="51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customFormat="false" ht="12.8" hidden="false" customHeight="false" outlineLevel="0" collapsed="false">
      <c r="A125" s="51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customFormat="false" ht="12.8" hidden="false" customHeight="false" outlineLevel="0" collapsed="false">
      <c r="A126" s="51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customFormat="false" ht="12.8" hidden="false" customHeight="false" outlineLevel="0" collapsed="false">
      <c r="A127" s="51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customFormat="false" ht="12.8" hidden="false" customHeight="false" outlineLevel="0" collapsed="false">
      <c r="A128" s="51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customFormat="false" ht="12.8" hidden="false" customHeight="false" outlineLevel="0" collapsed="false">
      <c r="A129" s="51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</row>
    <row r="130" customFormat="false" ht="12.8" hidden="false" customHeight="false" outlineLevel="0" collapsed="false">
      <c r="A130" s="51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</row>
    <row r="131" customFormat="false" ht="12.8" hidden="false" customHeight="false" outlineLevel="0" collapsed="false">
      <c r="A131" s="51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</row>
    <row r="132" customFormat="false" ht="12.8" hidden="false" customHeight="false" outlineLevel="0" collapsed="false">
      <c r="A132" s="51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</row>
    <row r="133" customFormat="false" ht="12.8" hidden="false" customHeight="false" outlineLevel="0" collapsed="false">
      <c r="A133" s="51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</row>
    <row r="134" customFormat="false" ht="12.8" hidden="false" customHeight="false" outlineLevel="0" collapsed="false">
      <c r="A134" s="51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</row>
    <row r="135" customFormat="false" ht="12.8" hidden="false" customHeight="false" outlineLevel="0" collapsed="false">
      <c r="A135" s="51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</row>
    <row r="136" customFormat="false" ht="12.8" hidden="false" customHeight="false" outlineLevel="0" collapsed="false">
      <c r="A136" s="51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customFormat="false" ht="12.8" hidden="false" customHeight="false" outlineLevel="0" collapsed="false">
      <c r="A137" s="51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customFormat="false" ht="12.8" hidden="false" customHeight="false" outlineLevel="0" collapsed="false">
      <c r="A138" s="51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customFormat="false" ht="12.8" hidden="false" customHeight="false" outlineLevel="0" collapsed="false">
      <c r="A139" s="51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customFormat="false" ht="12.8" hidden="false" customHeight="false" outlineLevel="0" collapsed="false">
      <c r="A140" s="51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customFormat="false" ht="12.8" hidden="false" customHeight="false" outlineLevel="0" collapsed="false">
      <c r="A141" s="51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customFormat="false" ht="12.8" hidden="false" customHeight="false" outlineLevel="0" collapsed="false">
      <c r="A142" s="51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customFormat="false" ht="12.8" hidden="false" customHeight="false" outlineLevel="0" collapsed="false">
      <c r="A143" s="51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customFormat="false" ht="12.8" hidden="false" customHeight="false" outlineLevel="0" collapsed="false">
      <c r="A144" s="51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customFormat="false" ht="12.8" hidden="false" customHeight="false" outlineLevel="0" collapsed="false">
      <c r="A145" s="51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customFormat="false" ht="12.8" hidden="false" customHeight="false" outlineLevel="0" collapsed="false">
      <c r="A146" s="51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customFormat="false" ht="12.8" hidden="false" customHeight="false" outlineLevel="0" collapsed="false">
      <c r="A147" s="51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customFormat="false" ht="12.8" hidden="false" customHeight="false" outlineLevel="0" collapsed="false">
      <c r="A148" s="51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</row>
    <row r="149" customFormat="false" ht="12.8" hidden="false" customHeight="false" outlineLevel="0" collapsed="false">
      <c r="A149" s="51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</row>
    <row r="150" customFormat="false" ht="12.8" hidden="false" customHeight="false" outlineLevel="0" collapsed="false">
      <c r="A150" s="51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</row>
    <row r="151" customFormat="false" ht="12.8" hidden="false" customHeight="false" outlineLevel="0" collapsed="false">
      <c r="A151" s="51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</row>
    <row r="152" customFormat="false" ht="12.8" hidden="false" customHeight="false" outlineLevel="0" collapsed="false">
      <c r="A152" s="51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</row>
    <row r="153" customFormat="false" ht="12.8" hidden="false" customHeight="false" outlineLevel="0" collapsed="false">
      <c r="A153" s="51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</row>
    <row r="154" customFormat="false" ht="12.8" hidden="false" customHeight="false" outlineLevel="0" collapsed="false">
      <c r="A154" s="51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</row>
    <row r="155" customFormat="false" ht="12.8" hidden="false" customHeight="false" outlineLevel="0" collapsed="false">
      <c r="A155" s="51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</row>
    <row r="156" customFormat="false" ht="12.8" hidden="false" customHeight="false" outlineLevel="0" collapsed="false">
      <c r="A156" s="51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customFormat="false" ht="12.8" hidden="false" customHeight="false" outlineLevel="0" collapsed="false">
      <c r="A157" s="51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</row>
    <row r="158" customFormat="false" ht="12.8" hidden="false" customHeight="false" outlineLevel="0" collapsed="false">
      <c r="A158" s="51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</row>
    <row r="159" customFormat="false" ht="12.8" hidden="false" customHeight="false" outlineLevel="0" collapsed="false">
      <c r="A159" s="51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</row>
    <row r="160" customFormat="false" ht="12.8" hidden="false" customHeight="false" outlineLevel="0" collapsed="false">
      <c r="A160" s="51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</row>
    <row r="161" customFormat="false" ht="12.8" hidden="false" customHeight="false" outlineLevel="0" collapsed="false">
      <c r="A161" s="51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</row>
    <row r="162" customFormat="false" ht="12.8" hidden="false" customHeight="false" outlineLevel="0" collapsed="false">
      <c r="A162" s="51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</row>
    <row r="163" customFormat="false" ht="12.8" hidden="false" customHeight="false" outlineLevel="0" collapsed="false">
      <c r="A163" s="51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</row>
    <row r="164" customFormat="false" ht="12.8" hidden="false" customHeight="false" outlineLevel="0" collapsed="false">
      <c r="A164" s="51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</row>
    <row r="165" customFormat="false" ht="12.8" hidden="false" customHeight="false" outlineLevel="0" collapsed="false">
      <c r="A165" s="51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</row>
    <row r="166" customFormat="false" ht="12.8" hidden="false" customHeight="false" outlineLevel="0" collapsed="false">
      <c r="A166" s="51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</row>
    <row r="167" customFormat="false" ht="12.8" hidden="false" customHeight="false" outlineLevel="0" collapsed="false">
      <c r="A167" s="51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</row>
    <row r="168" customFormat="false" ht="12.8" hidden="false" customHeight="false" outlineLevel="0" collapsed="false">
      <c r="A168" s="51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</row>
    <row r="169" customFormat="false" ht="12.8" hidden="false" customHeight="false" outlineLevel="0" collapsed="false">
      <c r="A169" s="51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</row>
    <row r="170" customFormat="false" ht="12.8" hidden="false" customHeight="false" outlineLevel="0" collapsed="false">
      <c r="A170" s="51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</row>
    <row r="171" customFormat="false" ht="12.8" hidden="false" customHeight="false" outlineLevel="0" collapsed="false">
      <c r="A171" s="51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</row>
    <row r="172" customFormat="false" ht="12.8" hidden="false" customHeight="false" outlineLevel="0" collapsed="false">
      <c r="A172" s="51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</row>
  </sheetData>
  <mergeCells count="1">
    <mergeCell ref="D45:E4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3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60066"/>
    <pageSetUpPr fitToPage="false"/>
  </sheetPr>
  <dimension ref="A1:AN5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L13" activeCellId="0" sqref="L13"/>
    </sheetView>
  </sheetViews>
  <sheetFormatPr defaultColWidth="11.89453125" defaultRowHeight="12.8" zeroHeight="false" outlineLevelRow="0" outlineLevelCol="0"/>
  <cols>
    <col collapsed="false" customWidth="true" hidden="false" outlineLevel="0" max="1" min="1" style="1" width="30.7"/>
    <col collapsed="false" customWidth="true" hidden="false" outlineLevel="0" max="2" min="2" style="1" width="10.25"/>
    <col collapsed="false" customWidth="true" hidden="false" outlineLevel="0" max="3" min="3" style="1" width="7.31"/>
    <col collapsed="false" customWidth="true" hidden="false" outlineLevel="0" max="17" min="4" style="1" width="5.12"/>
    <col collapsed="false" customWidth="true" hidden="false" outlineLevel="0" max="18" min="18" style="1" width="9.52"/>
    <col collapsed="false" customWidth="false" hidden="false" outlineLevel="0" max="1024" min="19" style="1" width="11.89"/>
  </cols>
  <sheetData>
    <row r="1" s="8" customFormat="true" ht="12.8" hidden="false" customHeight="false" outlineLevel="0" collapsed="false"/>
    <row r="2" s="8" customFormat="true" ht="12.8" hidden="false" customHeight="false" outlineLevel="0" collapsed="false"/>
    <row r="3" customFormat="false" ht="49" hidden="true" customHeight="true" outlineLevel="0" collapsed="false">
      <c r="A3" s="564"/>
      <c r="B3" s="565" t="s">
        <v>20</v>
      </c>
      <c r="C3" s="566" t="s">
        <v>70</v>
      </c>
      <c r="D3" s="567" t="s">
        <v>22</v>
      </c>
      <c r="E3" s="568" t="s">
        <v>23</v>
      </c>
      <c r="F3" s="569" t="s">
        <v>25</v>
      </c>
      <c r="G3" s="570" t="s">
        <v>27</v>
      </c>
      <c r="H3" s="571" t="s">
        <v>29</v>
      </c>
      <c r="I3" s="568" t="s">
        <v>33</v>
      </c>
      <c r="J3" s="572" t="s">
        <v>204</v>
      </c>
      <c r="K3" s="572"/>
      <c r="L3" s="565" t="s">
        <v>72</v>
      </c>
      <c r="M3" s="565"/>
      <c r="N3" s="573" t="s">
        <v>73</v>
      </c>
      <c r="O3" s="573"/>
      <c r="P3" s="8"/>
      <c r="Q3" s="8"/>
      <c r="R3" s="8"/>
      <c r="S3" s="8"/>
      <c r="T3" s="8"/>
      <c r="U3" s="4"/>
      <c r="V3" s="4"/>
      <c r="W3" s="4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customFormat="false" ht="24" hidden="true" customHeight="true" outlineLevel="0" collapsed="false">
      <c r="A4" s="574" t="s">
        <v>205</v>
      </c>
      <c r="B4" s="575"/>
      <c r="C4" s="576"/>
      <c r="D4" s="577"/>
      <c r="E4" s="577"/>
      <c r="F4" s="578"/>
      <c r="G4" s="578"/>
      <c r="H4" s="578"/>
      <c r="I4" s="577"/>
      <c r="J4" s="579"/>
      <c r="K4" s="579"/>
      <c r="L4" s="580"/>
      <c r="M4" s="580"/>
      <c r="N4" s="581"/>
      <c r="O4" s="58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customFormat="false" ht="12.8" hidden="true" customHeight="false" outlineLevel="0" collapsed="false">
      <c r="A5" s="582" t="s">
        <v>139</v>
      </c>
      <c r="B5" s="583"/>
      <c r="C5" s="584"/>
      <c r="D5" s="585"/>
      <c r="E5" s="585"/>
      <c r="F5" s="585"/>
      <c r="G5" s="585"/>
      <c r="H5" s="585"/>
      <c r="I5" s="585"/>
      <c r="J5" s="586"/>
      <c r="K5" s="586"/>
      <c r="L5" s="583"/>
      <c r="M5" s="583"/>
      <c r="N5" s="587"/>
      <c r="O5" s="58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customFormat="false" ht="15.55" hidden="true" customHeight="false" outlineLevel="0" collapsed="false">
      <c r="A6" s="588" t="s">
        <v>206</v>
      </c>
      <c r="B6" s="589" t="n">
        <v>0.76</v>
      </c>
      <c r="C6" s="590" t="n">
        <v>45</v>
      </c>
      <c r="D6" s="591"/>
      <c r="E6" s="592"/>
      <c r="F6" s="593"/>
      <c r="G6" s="594"/>
      <c r="H6" s="595"/>
      <c r="I6" s="592"/>
      <c r="J6" s="556" t="n">
        <f aca="false">SUM(D6:I6)</f>
        <v>0</v>
      </c>
      <c r="K6" s="556"/>
      <c r="L6" s="557" t="n">
        <f aca="false">J6*B6</f>
        <v>0</v>
      </c>
      <c r="M6" s="557"/>
      <c r="N6" s="596" t="n">
        <f aca="false">J6*C6</f>
        <v>0</v>
      </c>
      <c r="O6" s="596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customFormat="false" ht="12.8" hidden="false" customHeight="fals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customFormat="false" ht="12.8" hidden="false" customHeight="false" outlineLevel="0" collapsed="false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customFormat="false" ht="12.8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customFormat="false" ht="15" hidden="false" customHeight="false" outlineLevel="0" collapsed="false">
      <c r="A10" s="597" t="s">
        <v>207</v>
      </c>
      <c r="B10" s="598"/>
      <c r="C10" s="599"/>
      <c r="D10" s="600" t="n">
        <v>35</v>
      </c>
      <c r="E10" s="600" t="n">
        <v>40</v>
      </c>
      <c r="F10" s="600" t="n">
        <v>50</v>
      </c>
      <c r="G10" s="600" t="n">
        <v>60</v>
      </c>
      <c r="H10" s="600" t="n">
        <v>70</v>
      </c>
      <c r="I10" s="600" t="n">
        <v>80</v>
      </c>
      <c r="J10" s="600" t="n">
        <v>90</v>
      </c>
      <c r="K10" s="600" t="n">
        <v>100</v>
      </c>
      <c r="L10" s="600" t="n">
        <v>120</v>
      </c>
      <c r="M10" s="600" t="n">
        <v>140</v>
      </c>
      <c r="N10" s="600" t="n">
        <v>160</v>
      </c>
      <c r="O10" s="600" t="n">
        <v>180</v>
      </c>
      <c r="P10" s="600" t="n">
        <v>200</v>
      </c>
      <c r="Q10" s="601" t="n">
        <v>233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customFormat="false" ht="16.3" hidden="false" customHeight="false" outlineLevel="0" collapsed="false">
      <c r="A11" s="602" t="s">
        <v>208</v>
      </c>
      <c r="B11" s="603"/>
      <c r="C11" s="603"/>
      <c r="D11" s="245" t="n">
        <v>0.5</v>
      </c>
      <c r="E11" s="263" t="n">
        <v>0.58</v>
      </c>
      <c r="F11" s="245" t="n">
        <v>0.69</v>
      </c>
      <c r="G11" s="263" t="n">
        <v>0.75</v>
      </c>
      <c r="H11" s="245" t="n">
        <v>0.86</v>
      </c>
      <c r="I11" s="263" t="n">
        <v>0.94</v>
      </c>
      <c r="J11" s="263" t="n">
        <v>1.19</v>
      </c>
      <c r="K11" s="263" t="n">
        <v>1.81</v>
      </c>
      <c r="L11" s="263" t="n">
        <v>2.14</v>
      </c>
      <c r="M11" s="263" t="n">
        <v>2.89</v>
      </c>
      <c r="N11" s="263" t="n">
        <v>2.99</v>
      </c>
      <c r="O11" s="263" t="n">
        <v>3.3</v>
      </c>
      <c r="P11" s="263" t="n">
        <v>5</v>
      </c>
      <c r="Q11" s="604" t="n">
        <v>7</v>
      </c>
      <c r="R11" s="605"/>
      <c r="S11" s="606"/>
      <c r="T11" s="607" t="s">
        <v>59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customFormat="false" ht="16.3" hidden="false" customHeight="false" outlineLevel="0" collapsed="false">
      <c r="A12" s="602" t="s">
        <v>209</v>
      </c>
      <c r="B12" s="603"/>
      <c r="C12" s="603"/>
      <c r="D12" s="608"/>
      <c r="E12" s="263" t="n">
        <v>0.56</v>
      </c>
      <c r="F12" s="263" t="n">
        <v>0.83</v>
      </c>
      <c r="G12" s="263" t="n">
        <v>0.86</v>
      </c>
      <c r="H12" s="263" t="n">
        <v>0.97</v>
      </c>
      <c r="I12" s="263" t="n">
        <v>1.19</v>
      </c>
      <c r="J12" s="245"/>
      <c r="K12" s="263" t="n">
        <v>1.39</v>
      </c>
      <c r="L12" s="263" t="n">
        <v>1.6</v>
      </c>
      <c r="M12" s="245"/>
      <c r="N12" s="245"/>
      <c r="O12" s="245"/>
      <c r="P12" s="245"/>
      <c r="Q12" s="609"/>
      <c r="R12" s="605"/>
      <c r="S12" s="606"/>
      <c r="T12" s="60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customFormat="false" ht="15.55" hidden="false" customHeight="false" outlineLevel="0" collapsed="false">
      <c r="A13" s="610" t="s">
        <v>210</v>
      </c>
      <c r="B13" s="611"/>
      <c r="C13" s="611"/>
      <c r="D13" s="369" t="n">
        <v>0.07</v>
      </c>
      <c r="E13" s="369" t="n">
        <v>0.09</v>
      </c>
      <c r="F13" s="369" t="n">
        <v>0.11</v>
      </c>
      <c r="G13" s="369" t="n">
        <v>0.13</v>
      </c>
      <c r="H13" s="369" t="n">
        <v>0.15</v>
      </c>
      <c r="I13" s="369" t="n">
        <v>0.18</v>
      </c>
      <c r="J13" s="369" t="n">
        <v>0.21</v>
      </c>
      <c r="K13" s="369" t="n">
        <v>0.24</v>
      </c>
      <c r="L13" s="369" t="n">
        <v>0.29</v>
      </c>
      <c r="M13" s="368"/>
      <c r="N13" s="368"/>
      <c r="O13" s="368"/>
      <c r="P13" s="368"/>
      <c r="Q13" s="612"/>
      <c r="R13" s="605"/>
      <c r="S13" s="606"/>
      <c r="T13" s="60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customFormat="false" ht="15" hidden="false" customHeight="false" outlineLevel="0" collapsed="false">
      <c r="A14" s="613"/>
      <c r="B14" s="529"/>
      <c r="C14" s="52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605"/>
      <c r="R14" s="606"/>
      <c r="S14" s="607" t="s">
        <v>59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customFormat="false" ht="15" hidden="false" customHeight="false" outlineLevel="0" collapsed="false">
      <c r="A15" s="614"/>
      <c r="B15" s="529"/>
      <c r="C15" s="52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605"/>
      <c r="R15" s="606"/>
      <c r="S15" s="60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customFormat="false" ht="15" hidden="false" customHeight="false" outlineLevel="0" collapsed="false">
      <c r="A16" s="614"/>
      <c r="B16" s="529"/>
      <c r="C16" s="529"/>
      <c r="D16" s="529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  <c r="Q16" s="605"/>
      <c r="R16" s="606"/>
      <c r="S16" s="60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customFormat="false" ht="38.3" hidden="false" customHeight="false" outlineLevel="0" collapsed="false">
      <c r="A17" s="616" t="s">
        <v>68</v>
      </c>
      <c r="B17" s="617" t="s">
        <v>211</v>
      </c>
      <c r="C17" s="618"/>
      <c r="D17" s="619" t="s">
        <v>212</v>
      </c>
      <c r="E17" s="620" t="s">
        <v>213</v>
      </c>
      <c r="F17" s="619" t="s">
        <v>214</v>
      </c>
      <c r="G17" s="620" t="s">
        <v>215</v>
      </c>
      <c r="H17" s="619" t="s">
        <v>216</v>
      </c>
      <c r="I17" s="620" t="s">
        <v>217</v>
      </c>
      <c r="J17" s="619" t="s">
        <v>218</v>
      </c>
      <c r="K17" s="620" t="s">
        <v>219</v>
      </c>
      <c r="L17" s="619" t="s">
        <v>220</v>
      </c>
      <c r="M17" s="620" t="s">
        <v>221</v>
      </c>
      <c r="N17" s="619" t="s">
        <v>222</v>
      </c>
      <c r="O17" s="620" t="s">
        <v>223</v>
      </c>
      <c r="P17" s="619" t="s">
        <v>224</v>
      </c>
      <c r="Q17" s="620" t="s">
        <v>225</v>
      </c>
      <c r="R17" s="618" t="s">
        <v>226</v>
      </c>
      <c r="S17" s="617" t="s">
        <v>72</v>
      </c>
      <c r="T17" s="621" t="s">
        <v>73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customFormat="false" ht="22.05" hidden="false" customHeight="false" outlineLevel="0" collapsed="false">
      <c r="A18" s="622" t="s">
        <v>227</v>
      </c>
      <c r="B18" s="228"/>
      <c r="C18" s="231"/>
      <c r="D18" s="229"/>
      <c r="E18" s="229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29"/>
      <c r="Q18" s="230"/>
      <c r="R18" s="231"/>
      <c r="S18" s="232"/>
      <c r="T18" s="623"/>
      <c r="U18" s="8" t="s">
        <v>59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customFormat="false" ht="12.8" hidden="false" customHeight="false" outlineLevel="0" collapsed="false">
      <c r="A19" s="582" t="s">
        <v>81</v>
      </c>
      <c r="B19" s="624"/>
      <c r="C19" s="583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585"/>
      <c r="P19" s="585"/>
      <c r="Q19" s="585"/>
      <c r="R19" s="583"/>
      <c r="S19" s="583"/>
      <c r="T19" s="587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customFormat="false" ht="15.55" hidden="false" customHeight="false" outlineLevel="0" collapsed="false">
      <c r="A20" s="264" t="s">
        <v>208</v>
      </c>
      <c r="B20" s="265" t="n">
        <v>8</v>
      </c>
      <c r="C20" s="278"/>
      <c r="D20" s="625"/>
      <c r="E20" s="626"/>
      <c r="F20" s="625"/>
      <c r="G20" s="626"/>
      <c r="H20" s="625"/>
      <c r="I20" s="626"/>
      <c r="J20" s="625"/>
      <c r="K20" s="626" t="s">
        <v>59</v>
      </c>
      <c r="L20" s="625" t="s">
        <v>59</v>
      </c>
      <c r="M20" s="626" t="s">
        <v>59</v>
      </c>
      <c r="N20" s="625"/>
      <c r="O20" s="626"/>
      <c r="P20" s="625"/>
      <c r="Q20" s="626"/>
      <c r="R20" s="278" t="n">
        <f aca="false">SUM(D20:Q20)</f>
        <v>0</v>
      </c>
      <c r="S20" s="279" t="n">
        <f aca="false">SUMPRODUCT(D20:Q20,$D$10:$Q$10)/10*B20/1000</f>
        <v>0</v>
      </c>
      <c r="T20" s="627" t="n">
        <f aca="false">SUMPRODUCT(D20:Q20,D11:Q11)</f>
        <v>0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customFormat="false" ht="15.55" hidden="false" customHeight="false" outlineLevel="0" collapsed="false">
      <c r="A21" s="244" t="s">
        <v>209</v>
      </c>
      <c r="B21" s="245" t="n">
        <v>8</v>
      </c>
      <c r="C21" s="258"/>
      <c r="D21" s="628" t="s">
        <v>42</v>
      </c>
      <c r="E21" s="629" t="s">
        <v>59</v>
      </c>
      <c r="F21" s="630"/>
      <c r="G21" s="629"/>
      <c r="H21" s="630"/>
      <c r="I21" s="629"/>
      <c r="J21" s="628" t="s">
        <v>42</v>
      </c>
      <c r="K21" s="629"/>
      <c r="L21" s="630"/>
      <c r="M21" s="628" t="s">
        <v>42</v>
      </c>
      <c r="N21" s="628" t="s">
        <v>42</v>
      </c>
      <c r="O21" s="628" t="s">
        <v>42</v>
      </c>
      <c r="P21" s="628" t="s">
        <v>42</v>
      </c>
      <c r="Q21" s="628" t="s">
        <v>42</v>
      </c>
      <c r="R21" s="258" t="n">
        <f aca="false">SUM(D21:Q21)</f>
        <v>0</v>
      </c>
      <c r="S21" s="279" t="n">
        <f aca="false">SUMPRODUCT(D21:Q21,$D$10:$Q$10)/10*B21/1000</f>
        <v>0</v>
      </c>
      <c r="T21" s="631" t="n">
        <f aca="false">SUMPRODUCT(D21:Q21,D12:Q12)</f>
        <v>0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customFormat="false" ht="15.55" hidden="false" customHeight="false" outlineLevel="0" collapsed="false">
      <c r="A22" s="367" t="s">
        <v>210</v>
      </c>
      <c r="B22" s="368" t="n">
        <v>1</v>
      </c>
      <c r="C22" s="382"/>
      <c r="D22" s="632" t="s">
        <v>59</v>
      </c>
      <c r="E22" s="633" t="s">
        <v>59</v>
      </c>
      <c r="F22" s="632"/>
      <c r="G22" s="633"/>
      <c r="H22" s="632" t="s">
        <v>59</v>
      </c>
      <c r="I22" s="633"/>
      <c r="J22" s="632"/>
      <c r="K22" s="633" t="s">
        <v>59</v>
      </c>
      <c r="L22" s="632"/>
      <c r="M22" s="634" t="s">
        <v>42</v>
      </c>
      <c r="N22" s="634" t="s">
        <v>42</v>
      </c>
      <c r="O22" s="634" t="s">
        <v>42</v>
      </c>
      <c r="P22" s="634" t="s">
        <v>42</v>
      </c>
      <c r="Q22" s="634" t="s">
        <v>42</v>
      </c>
      <c r="R22" s="382" t="n">
        <f aca="false">SUM(D22:Q22)</f>
        <v>0</v>
      </c>
      <c r="S22" s="383" t="n">
        <f aca="false">SUMPRODUCT(D22:Q22,$D$10:$Q$10)/10*B22/1000</f>
        <v>0</v>
      </c>
      <c r="T22" s="635" t="n">
        <f aca="false">SUMPRODUCT(D22:Q22,D13:Q13)</f>
        <v>0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customFormat="false" ht="15" hidden="false" customHeight="false" outlineLevel="0" collapsed="false">
      <c r="A23" s="8"/>
      <c r="B23" s="8"/>
      <c r="C23" s="21"/>
      <c r="D23" s="636" t="n">
        <v>30</v>
      </c>
      <c r="E23" s="637" t="n">
        <v>40</v>
      </c>
      <c r="F23" s="637" t="n">
        <v>50</v>
      </c>
      <c r="G23" s="637" t="n">
        <v>60</v>
      </c>
      <c r="H23" s="637" t="n">
        <v>70</v>
      </c>
      <c r="I23" s="637" t="n">
        <v>80</v>
      </c>
      <c r="J23" s="637" t="n">
        <v>90</v>
      </c>
      <c r="K23" s="637" t="n">
        <v>100</v>
      </c>
      <c r="L23" s="637" t="n">
        <v>120</v>
      </c>
      <c r="M23" s="637" t="n">
        <v>140</v>
      </c>
      <c r="N23" s="637" t="n">
        <v>160</v>
      </c>
      <c r="O23" s="637" t="n">
        <v>180</v>
      </c>
      <c r="P23" s="19" t="s">
        <v>228</v>
      </c>
      <c r="Q23" s="638" t="n">
        <f aca="false">SUM(R20:R22)</f>
        <v>0</v>
      </c>
      <c r="R23" s="638" t="n">
        <f aca="false">SUM(S20:S22)</f>
        <v>0</v>
      </c>
      <c r="S23" s="639" t="n">
        <f aca="false">SUM(T20:T22)</f>
        <v>0</v>
      </c>
      <c r="T23" s="639" t="n">
        <f aca="false">SUM(U20:U22)</f>
        <v>0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customFormat="false" ht="15" hidden="false" customHeight="false" outlineLevel="0" collapsed="false">
      <c r="A24" s="8"/>
      <c r="B24" s="8"/>
      <c r="C24" s="21"/>
      <c r="D24" s="636"/>
      <c r="E24" s="637"/>
      <c r="F24" s="637"/>
      <c r="G24" s="637"/>
      <c r="H24" s="637"/>
      <c r="I24" s="637"/>
      <c r="J24" s="637"/>
      <c r="K24" s="637"/>
      <c r="L24" s="637"/>
      <c r="M24" s="637"/>
      <c r="N24" s="637"/>
      <c r="O24" s="637"/>
      <c r="P24" s="19"/>
      <c r="Q24" s="640"/>
      <c r="R24" s="640"/>
      <c r="S24" s="640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customFormat="false" ht="42" hidden="false" customHeight="true" outlineLevel="0" collapsed="false">
      <c r="A25" s="564"/>
      <c r="B25" s="565" t="s">
        <v>20</v>
      </c>
      <c r="C25" s="566" t="s">
        <v>70</v>
      </c>
      <c r="D25" s="572" t="s">
        <v>226</v>
      </c>
      <c r="E25" s="572"/>
      <c r="F25" s="565" t="s">
        <v>72</v>
      </c>
      <c r="G25" s="565"/>
      <c r="H25" s="573" t="s">
        <v>73</v>
      </c>
      <c r="I25" s="573"/>
      <c r="J25" s="19"/>
      <c r="K25" s="640"/>
      <c r="L25" s="640"/>
      <c r="M25" s="640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="8" customFormat="true" ht="24" hidden="false" customHeight="true" outlineLevel="0" collapsed="false">
      <c r="A26" s="622" t="s">
        <v>229</v>
      </c>
      <c r="B26" s="227"/>
      <c r="C26" s="228"/>
      <c r="D26" s="641"/>
      <c r="E26" s="641"/>
      <c r="F26" s="525"/>
      <c r="G26" s="525"/>
      <c r="H26" s="623"/>
      <c r="I26" s="623"/>
    </row>
    <row r="27" s="8" customFormat="true" ht="12.8" hidden="false" customHeight="false" outlineLevel="0" collapsed="false">
      <c r="A27" s="582" t="s">
        <v>139</v>
      </c>
      <c r="B27" s="583"/>
      <c r="C27" s="584"/>
      <c r="D27" s="586"/>
      <c r="E27" s="586"/>
      <c r="F27" s="583"/>
      <c r="G27" s="583"/>
      <c r="H27" s="587"/>
      <c r="I27" s="587"/>
    </row>
    <row r="28" s="8" customFormat="true" ht="15.55" hidden="false" customHeight="false" outlineLevel="0" collapsed="false">
      <c r="A28" s="244" t="s">
        <v>230</v>
      </c>
      <c r="B28" s="529" t="n">
        <v>0.01</v>
      </c>
      <c r="C28" s="642" t="n">
        <v>0.25</v>
      </c>
      <c r="D28" s="643"/>
      <c r="E28" s="643"/>
      <c r="F28" s="606" t="n">
        <f aca="false">D28*B28</f>
        <v>0</v>
      </c>
      <c r="G28" s="606"/>
      <c r="H28" s="644" t="n">
        <f aca="false">D28*C28</f>
        <v>0</v>
      </c>
      <c r="I28" s="644"/>
    </row>
    <row r="29" customFormat="false" ht="15.55" hidden="false" customHeight="false" outlineLevel="0" collapsed="false">
      <c r="A29" s="367" t="s">
        <v>231</v>
      </c>
      <c r="B29" s="589" t="n">
        <v>0.02</v>
      </c>
      <c r="C29" s="590" t="n">
        <v>0.6</v>
      </c>
      <c r="D29" s="645"/>
      <c r="E29" s="645"/>
      <c r="F29" s="557" t="n">
        <f aca="false">D29*B29</f>
        <v>0</v>
      </c>
      <c r="G29" s="557"/>
      <c r="H29" s="596" t="n">
        <f aca="false">D29*C29</f>
        <v>0</v>
      </c>
      <c r="I29" s="59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customFormat="false" ht="15" hidden="false" customHeight="false" outlineLevel="0" collapsed="false">
      <c r="A30" s="8"/>
      <c r="B30" s="8"/>
      <c r="C30" s="646" t="s">
        <v>228</v>
      </c>
      <c r="D30" s="647" t="n">
        <f aca="false">SUM(D28:E29)</f>
        <v>0</v>
      </c>
      <c r="E30" s="647"/>
      <c r="F30" s="648" t="n">
        <f aca="false">SUM(F28:G29)</f>
        <v>0</v>
      </c>
      <c r="G30" s="648"/>
      <c r="H30" s="649" t="n">
        <f aca="false">SUM(H28:I29)</f>
        <v>0</v>
      </c>
      <c r="I30" s="649"/>
      <c r="J30" s="637"/>
      <c r="K30" s="637"/>
      <c r="L30" s="637"/>
      <c r="M30" s="637"/>
      <c r="N30" s="637"/>
      <c r="O30" s="637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="8" customFormat="true" ht="12.8" hidden="false" customHeight="false" outlineLevel="0" collapsed="false"/>
    <row r="32" s="8" customFormat="true" ht="12.8" hidden="false" customHeight="false" outlineLevel="0" collapsed="false">
      <c r="I32" s="650"/>
    </row>
    <row r="33" s="8" customFormat="true" ht="12.8" hidden="false" customHeight="false" outlineLevel="0" collapsed="false">
      <c r="B33" s="650"/>
    </row>
    <row r="34" s="8" customFormat="true" ht="12.8" hidden="false" customHeight="false" outlineLevel="0" collapsed="false">
      <c r="B34" s="650"/>
    </row>
    <row r="35" s="8" customFormat="true" ht="12.8" hidden="false" customHeight="false" outlineLevel="0" collapsed="false"/>
    <row r="36" s="8" customFormat="true" ht="12.8" hidden="false" customHeight="false" outlineLevel="0" collapsed="false"/>
    <row r="37" s="8" customFormat="true" ht="12.8" hidden="false" customHeight="false" outlineLevel="0" collapsed="false"/>
    <row r="38" s="8" customFormat="true" ht="12.8" hidden="false" customHeight="false" outlineLevel="0" collapsed="false"/>
    <row r="39" s="8" customFormat="true" ht="12.8" hidden="false" customHeight="false" outlineLevel="0" collapsed="false"/>
    <row r="40" s="8" customFormat="true" ht="12.8" hidden="false" customHeight="false" outlineLevel="0" collapsed="false"/>
    <row r="41" s="8" customFormat="true" ht="12.8" hidden="false" customHeight="false" outlineLevel="0" collapsed="false"/>
    <row r="42" s="8" customFormat="true" ht="12.8" hidden="false" customHeight="false" outlineLevel="0" collapsed="false"/>
    <row r="43" s="8" customFormat="true" ht="12.8" hidden="false" customHeight="false" outlineLevel="0" collapsed="false"/>
    <row r="44" s="8" customFormat="true" ht="12.8" hidden="false" customHeight="false" outlineLevel="0" collapsed="false"/>
    <row r="45" s="8" customFormat="true" ht="12.8" hidden="false" customHeight="false" outlineLevel="0" collapsed="false"/>
    <row r="46" s="8" customFormat="true" ht="12.8" hidden="false" customHeight="false" outlineLevel="0" collapsed="false"/>
    <row r="47" s="8" customFormat="true" ht="12.8" hidden="false" customHeight="false" outlineLevel="0" collapsed="false"/>
    <row r="48" s="8" customFormat="true" ht="12.8" hidden="false" customHeight="false" outlineLevel="0" collapsed="false"/>
    <row r="49" s="8" customFormat="true" ht="12.8" hidden="false" customHeight="false" outlineLevel="0" collapsed="false"/>
    <row r="50" s="8" customFormat="true" ht="12.8" hidden="false" customHeight="false" outlineLevel="0" collapsed="false"/>
    <row r="51" s="8" customFormat="true" ht="12.8" hidden="false" customHeight="false" outlineLevel="0" collapsed="false"/>
    <row r="52" s="8" customFormat="true" ht="12.8" hidden="false" customHeight="false" outlineLevel="0" collapsed="false"/>
    <row r="53" customFormat="false" ht="12.8" hidden="false" customHeight="false" outlineLevel="0" collapsed="false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customFormat="false" ht="12.8" hidden="false" customHeight="false" outlineLevel="0" collapsed="false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customFormat="false" ht="12.8" hidden="false" customHeight="false" outlineLevel="0" collapsed="false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customFormat="false" ht="12.8" hidden="false" customHeight="false" outlineLevel="0" collapsed="false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</sheetData>
  <mergeCells count="30">
    <mergeCell ref="J3:K3"/>
    <mergeCell ref="L3:M3"/>
    <mergeCell ref="N3:O3"/>
    <mergeCell ref="J4:K4"/>
    <mergeCell ref="L4:M4"/>
    <mergeCell ref="N4:O4"/>
    <mergeCell ref="J5:K5"/>
    <mergeCell ref="L5:M5"/>
    <mergeCell ref="N5:O5"/>
    <mergeCell ref="J6:K6"/>
    <mergeCell ref="L6:M6"/>
    <mergeCell ref="N6:O6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</mergeCells>
  <hyperlinks>
    <hyperlink ref="A6" r:id="rId1" display="Grip tape 18.3m"/>
    <hyperlink ref="A11" r:id="rId2" display="M10 Cap head bolts DIN 912"/>
    <hyperlink ref="A12" r:id="rId3" display="M10 Countersunk bolt DIN 7991"/>
    <hyperlink ref="A13" r:id="rId4" display="5 mm wood screw - philips head"/>
    <hyperlink ref="A20" r:id="rId5" display="M10 Cap head bolts DIN 912"/>
    <hyperlink ref="A21" r:id="rId6" display="M10 Countersunk bolt DIN 7991"/>
    <hyperlink ref="A22" r:id="rId7" display="5 mm wood screw - philips head"/>
    <hyperlink ref="A28" r:id="rId8" display="T-nut 13mm"/>
    <hyperlink ref="A29" r:id="rId9" display="Square plate nut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O6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9" activeCellId="0" sqref="C19"/>
    </sheetView>
  </sheetViews>
  <sheetFormatPr defaultColWidth="11.5078125" defaultRowHeight="12.8" zeroHeight="false" outlineLevelRow="0" outlineLevelCol="0"/>
  <cols>
    <col collapsed="false" customWidth="true" hidden="false" outlineLevel="0" max="1" min="1" style="651" width="17.55"/>
    <col collapsed="false" customWidth="true" hidden="false" outlineLevel="0" max="5" min="5" style="651" width="37.3"/>
  </cols>
  <sheetData>
    <row r="1" customFormat="false" ht="26.8" hidden="false" customHeight="false" outlineLevel="0" collapsed="false">
      <c r="A1" s="652"/>
      <c r="B1" s="653" t="s">
        <v>232</v>
      </c>
      <c r="C1" s="654"/>
      <c r="D1" s="654"/>
      <c r="E1" s="655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</row>
    <row r="2" customFormat="false" ht="18" hidden="false" customHeight="true" outlineLevel="0" collapsed="false">
      <c r="A2" s="657" t="s">
        <v>233</v>
      </c>
      <c r="B2" s="658" t="s">
        <v>234</v>
      </c>
      <c r="C2" s="658" t="s">
        <v>235</v>
      </c>
      <c r="D2" s="658" t="s">
        <v>236</v>
      </c>
      <c r="E2" s="659" t="s">
        <v>237</v>
      </c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</row>
    <row r="3" customFormat="false" ht="29" hidden="false" customHeight="true" outlineLevel="0" collapsed="false">
      <c r="A3" s="660" t="s">
        <v>238</v>
      </c>
      <c r="B3" s="661" t="n">
        <v>18.5</v>
      </c>
      <c r="C3" s="662" t="n">
        <v>37</v>
      </c>
      <c r="D3" s="661" t="n">
        <v>55.5</v>
      </c>
      <c r="E3" s="663" t="s">
        <v>239</v>
      </c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</row>
    <row r="4" customFormat="false" ht="15" hidden="false" customHeight="true" outlineLevel="0" collapsed="false">
      <c r="A4" s="664" t="s">
        <v>240</v>
      </c>
      <c r="B4" s="665" t="n">
        <v>29</v>
      </c>
      <c r="C4" s="666" t="n">
        <v>58</v>
      </c>
      <c r="D4" s="665" t="n">
        <v>87</v>
      </c>
      <c r="E4" s="667" t="s">
        <v>241</v>
      </c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</row>
    <row r="5" customFormat="false" ht="15" hidden="false" customHeight="false" outlineLevel="0" collapsed="false">
      <c r="A5" s="664" t="s">
        <v>242</v>
      </c>
      <c r="B5" s="665"/>
      <c r="C5" s="666"/>
      <c r="D5" s="665"/>
      <c r="E5" s="667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</row>
    <row r="6" customFormat="false" ht="15" hidden="false" customHeight="false" outlineLevel="0" collapsed="false">
      <c r="A6" s="664" t="s">
        <v>243</v>
      </c>
      <c r="B6" s="665"/>
      <c r="C6" s="666"/>
      <c r="D6" s="665"/>
      <c r="E6" s="667"/>
      <c r="F6" s="656"/>
      <c r="G6" s="656"/>
      <c r="H6" s="656"/>
      <c r="I6" s="656"/>
      <c r="J6" s="656"/>
      <c r="K6" s="656"/>
      <c r="L6" s="656"/>
      <c r="M6" s="656"/>
      <c r="N6" s="656"/>
      <c r="O6" s="656"/>
      <c r="P6" s="656"/>
      <c r="Q6" s="656"/>
      <c r="R6" s="656"/>
      <c r="S6" s="656"/>
    </row>
    <row r="7" customFormat="false" ht="15" hidden="false" customHeight="false" outlineLevel="0" collapsed="false">
      <c r="A7" s="664" t="s">
        <v>244</v>
      </c>
      <c r="B7" s="665"/>
      <c r="C7" s="666"/>
      <c r="D7" s="665"/>
      <c r="E7" s="667"/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</row>
    <row r="8" customFormat="false" ht="15" hidden="false" customHeight="false" outlineLevel="0" collapsed="false">
      <c r="A8" s="664" t="s">
        <v>245</v>
      </c>
      <c r="B8" s="665"/>
      <c r="C8" s="666"/>
      <c r="D8" s="665"/>
      <c r="E8" s="667"/>
      <c r="F8" s="656"/>
      <c r="G8" s="656"/>
      <c r="H8" s="656"/>
      <c r="I8" s="656"/>
      <c r="J8" s="656"/>
      <c r="K8" s="656"/>
      <c r="L8" s="656"/>
      <c r="M8" s="656"/>
      <c r="N8" s="656"/>
      <c r="O8" s="656"/>
      <c r="P8" s="656"/>
      <c r="Q8" s="656"/>
      <c r="R8" s="656"/>
      <c r="S8" s="656"/>
    </row>
    <row r="9" customFormat="false" ht="15" hidden="false" customHeight="false" outlineLevel="0" collapsed="false">
      <c r="A9" s="664" t="s">
        <v>246</v>
      </c>
      <c r="B9" s="665"/>
      <c r="C9" s="666"/>
      <c r="D9" s="665"/>
      <c r="E9" s="667"/>
      <c r="F9" s="656"/>
      <c r="G9" s="656"/>
      <c r="H9" s="656"/>
      <c r="I9" s="656"/>
      <c r="J9" s="656"/>
      <c r="K9" s="656"/>
      <c r="L9" s="656"/>
      <c r="M9" s="656"/>
      <c r="N9" s="656"/>
      <c r="O9" s="656"/>
      <c r="P9" s="656"/>
      <c r="Q9" s="656"/>
      <c r="R9" s="656"/>
      <c r="S9" s="656"/>
    </row>
    <row r="10" customFormat="false" ht="15" hidden="false" customHeight="false" outlineLevel="0" collapsed="false">
      <c r="A10" s="664" t="s">
        <v>247</v>
      </c>
      <c r="B10" s="665"/>
      <c r="C10" s="666"/>
      <c r="D10" s="665"/>
      <c r="E10" s="667"/>
      <c r="F10" s="656"/>
      <c r="G10" s="656"/>
      <c r="H10" s="656"/>
      <c r="I10" s="656"/>
      <c r="J10" s="656"/>
      <c r="K10" s="656"/>
      <c r="L10" s="656"/>
      <c r="M10" s="656"/>
      <c r="N10" s="656"/>
      <c r="O10" s="656"/>
      <c r="P10" s="656"/>
      <c r="Q10" s="656"/>
      <c r="R10" s="656"/>
      <c r="S10" s="656"/>
    </row>
    <row r="11" customFormat="false" ht="15" hidden="false" customHeight="false" outlineLevel="0" collapsed="false">
      <c r="A11" s="664" t="s">
        <v>248</v>
      </c>
      <c r="B11" s="665"/>
      <c r="C11" s="666"/>
      <c r="D11" s="665"/>
      <c r="E11" s="667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</row>
    <row r="12" customFormat="false" ht="15" hidden="false" customHeight="false" outlineLevel="0" collapsed="false">
      <c r="A12" s="664" t="s">
        <v>249</v>
      </c>
      <c r="B12" s="665"/>
      <c r="C12" s="666"/>
      <c r="D12" s="665"/>
      <c r="E12" s="667"/>
      <c r="F12" s="656"/>
      <c r="G12" s="656"/>
      <c r="H12" s="656"/>
      <c r="I12" s="656"/>
      <c r="J12" s="656"/>
      <c r="K12" s="656"/>
      <c r="L12" s="656"/>
      <c r="M12" s="656"/>
      <c r="N12" s="656"/>
      <c r="O12" s="656"/>
      <c r="P12" s="656"/>
      <c r="Q12" s="656"/>
      <c r="R12" s="656"/>
      <c r="S12" s="656"/>
    </row>
    <row r="13" customFormat="false" ht="15" hidden="false" customHeight="false" outlineLevel="0" collapsed="false">
      <c r="A13" s="664" t="s">
        <v>250</v>
      </c>
      <c r="B13" s="665"/>
      <c r="C13" s="666"/>
      <c r="D13" s="665"/>
      <c r="E13" s="667"/>
      <c r="F13" s="656"/>
      <c r="G13" s="656"/>
      <c r="H13" s="656"/>
      <c r="I13" s="656"/>
      <c r="J13" s="656"/>
      <c r="K13" s="656"/>
      <c r="L13" s="656"/>
      <c r="M13" s="656"/>
      <c r="N13" s="656"/>
      <c r="O13" s="656"/>
      <c r="P13" s="656"/>
      <c r="Q13" s="656"/>
      <c r="R13" s="656"/>
      <c r="S13" s="656"/>
    </row>
    <row r="14" customFormat="false" ht="15" hidden="false" customHeight="false" outlineLevel="0" collapsed="false">
      <c r="A14" s="664" t="s">
        <v>251</v>
      </c>
      <c r="B14" s="665"/>
      <c r="C14" s="666"/>
      <c r="D14" s="665"/>
      <c r="E14" s="667"/>
      <c r="F14" s="656"/>
      <c r="G14" s="656"/>
      <c r="H14" s="656"/>
      <c r="I14" s="656"/>
      <c r="J14" s="656"/>
      <c r="K14" s="656"/>
      <c r="L14" s="656"/>
      <c r="M14" s="656"/>
      <c r="N14" s="656"/>
      <c r="O14" s="656"/>
      <c r="P14" s="656"/>
      <c r="Q14" s="656"/>
      <c r="R14" s="656"/>
      <c r="S14" s="656"/>
    </row>
    <row r="15" customFormat="false" ht="15" hidden="false" customHeight="false" outlineLevel="0" collapsed="false">
      <c r="A15" s="664" t="s">
        <v>252</v>
      </c>
      <c r="B15" s="665"/>
      <c r="C15" s="666"/>
      <c r="D15" s="665"/>
      <c r="E15" s="667"/>
      <c r="F15" s="656"/>
      <c r="G15" s="656"/>
      <c r="H15" s="656"/>
      <c r="I15" s="656"/>
      <c r="J15" s="656"/>
      <c r="K15" s="656"/>
      <c r="L15" s="656"/>
      <c r="M15" s="656"/>
      <c r="N15" s="656"/>
      <c r="O15" s="656"/>
      <c r="P15" s="656"/>
      <c r="Q15" s="656"/>
      <c r="R15" s="656"/>
      <c r="S15" s="656"/>
    </row>
    <row r="16" customFormat="false" ht="15" hidden="false" customHeight="false" outlineLevel="0" collapsed="false">
      <c r="A16" s="664" t="s">
        <v>253</v>
      </c>
      <c r="B16" s="665"/>
      <c r="C16" s="666"/>
      <c r="D16" s="665"/>
      <c r="E16" s="667"/>
      <c r="F16" s="656"/>
      <c r="G16" s="656"/>
      <c r="H16" s="656"/>
      <c r="I16" s="656"/>
      <c r="J16" s="656"/>
      <c r="K16" s="656"/>
      <c r="L16" s="656"/>
      <c r="M16" s="656"/>
      <c r="N16" s="656"/>
      <c r="O16" s="656"/>
      <c r="P16" s="656"/>
      <c r="Q16" s="656"/>
      <c r="R16" s="656"/>
      <c r="S16" s="656"/>
    </row>
    <row r="17" customFormat="false" ht="15" hidden="false" customHeight="false" outlineLevel="0" collapsed="false">
      <c r="A17" s="664" t="s">
        <v>254</v>
      </c>
      <c r="B17" s="665"/>
      <c r="C17" s="666"/>
      <c r="D17" s="665"/>
      <c r="E17" s="667"/>
      <c r="F17" s="656"/>
      <c r="G17" s="656"/>
      <c r="H17" s="656"/>
      <c r="I17" s="656"/>
      <c r="J17" s="656"/>
      <c r="K17" s="656"/>
      <c r="L17" s="656"/>
      <c r="M17" s="656"/>
      <c r="N17" s="656"/>
      <c r="O17" s="656"/>
      <c r="P17" s="656"/>
      <c r="Q17" s="656"/>
      <c r="R17" s="656"/>
      <c r="S17" s="656"/>
    </row>
    <row r="18" customFormat="false" ht="15" hidden="false" customHeight="false" outlineLevel="0" collapsed="false">
      <c r="A18" s="668" t="s">
        <v>255</v>
      </c>
      <c r="B18" s="665"/>
      <c r="C18" s="666"/>
      <c r="D18" s="665"/>
      <c r="E18" s="667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</row>
    <row r="19" customFormat="false" ht="15" hidden="false" customHeight="false" outlineLevel="0" collapsed="false">
      <c r="A19" s="669" t="s">
        <v>256</v>
      </c>
      <c r="B19" s="670" t="n">
        <v>40</v>
      </c>
      <c r="C19" s="670" t="n">
        <v>80</v>
      </c>
      <c r="D19" s="670" t="n">
        <v>120</v>
      </c>
      <c r="E19" s="671"/>
      <c r="F19" s="656"/>
      <c r="G19" s="656"/>
      <c r="H19" s="656"/>
      <c r="I19" s="656"/>
      <c r="J19" s="656"/>
      <c r="K19" s="656"/>
      <c r="L19" s="656"/>
      <c r="M19" s="656"/>
      <c r="N19" s="656"/>
      <c r="O19" s="656"/>
      <c r="P19" s="656"/>
      <c r="Q19" s="656"/>
      <c r="R19" s="656"/>
      <c r="S19" s="656"/>
    </row>
    <row r="20" customFormat="false" ht="15" hidden="false" customHeight="false" outlineLevel="0" collapsed="false">
      <c r="A20" s="669" t="s">
        <v>257</v>
      </c>
      <c r="B20" s="670"/>
      <c r="C20" s="670"/>
      <c r="D20" s="670"/>
      <c r="E20" s="671"/>
      <c r="F20" s="656"/>
      <c r="G20" s="656"/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/>
      <c r="S20" s="656"/>
    </row>
    <row r="21" customFormat="false" ht="15" hidden="false" customHeight="false" outlineLevel="0" collapsed="false">
      <c r="A21" s="669" t="s">
        <v>258</v>
      </c>
      <c r="B21" s="670"/>
      <c r="C21" s="670"/>
      <c r="D21" s="670"/>
      <c r="E21" s="671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656"/>
      <c r="Q21" s="656"/>
      <c r="R21" s="656"/>
      <c r="S21" s="656"/>
    </row>
    <row r="22" customFormat="false" ht="16.1" hidden="false" customHeight="false" outlineLevel="0" collapsed="false">
      <c r="A22" s="669" t="s">
        <v>259</v>
      </c>
      <c r="B22" s="670"/>
      <c r="C22" s="670"/>
      <c r="D22" s="670"/>
      <c r="E22" s="672" t="s">
        <v>260</v>
      </c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656"/>
      <c r="Q22" s="656"/>
      <c r="R22" s="656"/>
      <c r="S22" s="656"/>
    </row>
    <row r="23" customFormat="false" ht="15" hidden="false" customHeight="false" outlineLevel="0" collapsed="false">
      <c r="A23" s="669" t="s">
        <v>261</v>
      </c>
      <c r="B23" s="670"/>
      <c r="C23" s="670"/>
      <c r="D23" s="670"/>
      <c r="E23" s="671"/>
      <c r="F23" s="656"/>
      <c r="G23" s="656"/>
      <c r="H23" s="656"/>
      <c r="I23" s="656"/>
      <c r="J23" s="656"/>
      <c r="K23" s="656"/>
      <c r="L23" s="656"/>
      <c r="M23" s="656"/>
      <c r="N23" s="656"/>
      <c r="O23" s="656"/>
      <c r="P23" s="656"/>
      <c r="Q23" s="656"/>
      <c r="R23" s="656"/>
      <c r="S23" s="656"/>
    </row>
    <row r="24" customFormat="false" ht="15" hidden="false" customHeight="false" outlineLevel="0" collapsed="false">
      <c r="A24" s="669" t="s">
        <v>262</v>
      </c>
      <c r="B24" s="670"/>
      <c r="C24" s="670"/>
      <c r="D24" s="670"/>
      <c r="E24" s="671"/>
      <c r="F24" s="656"/>
      <c r="G24" s="656"/>
      <c r="H24" s="656"/>
      <c r="I24" s="656"/>
      <c r="J24" s="656"/>
      <c r="K24" s="656"/>
      <c r="L24" s="656"/>
      <c r="M24" s="656"/>
      <c r="N24" s="656"/>
      <c r="O24" s="656"/>
      <c r="P24" s="656"/>
      <c r="Q24" s="656"/>
      <c r="R24" s="656"/>
      <c r="S24" s="656"/>
    </row>
    <row r="25" customFormat="false" ht="15" hidden="false" customHeight="false" outlineLevel="0" collapsed="false">
      <c r="A25" s="673" t="s">
        <v>263</v>
      </c>
      <c r="B25" s="670"/>
      <c r="C25" s="670"/>
      <c r="D25" s="670"/>
      <c r="E25" s="674"/>
      <c r="F25" s="656"/>
      <c r="G25" s="656"/>
      <c r="H25" s="656"/>
      <c r="I25" s="656"/>
      <c r="J25" s="656"/>
      <c r="K25" s="656"/>
      <c r="L25" s="656"/>
      <c r="M25" s="656"/>
      <c r="N25" s="656"/>
      <c r="O25" s="656"/>
      <c r="P25" s="656"/>
      <c r="Q25" s="656"/>
      <c r="R25" s="656"/>
      <c r="S25" s="656"/>
    </row>
    <row r="26" customFormat="false" ht="12.8" hidden="false" customHeight="false" outlineLevel="0" collapsed="false">
      <c r="A26" s="656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6"/>
      <c r="M26" s="656"/>
      <c r="N26" s="656"/>
      <c r="O26" s="656"/>
      <c r="P26" s="656"/>
      <c r="Q26" s="656"/>
      <c r="R26" s="656"/>
      <c r="S26" s="656"/>
      <c r="T26" s="656"/>
      <c r="U26" s="656"/>
      <c r="V26" s="656"/>
      <c r="W26" s="656"/>
      <c r="X26" s="656"/>
      <c r="Y26" s="656"/>
      <c r="Z26" s="656"/>
      <c r="AA26" s="656"/>
      <c r="AB26" s="656"/>
      <c r="AC26" s="656"/>
      <c r="AD26" s="656"/>
      <c r="AE26" s="656"/>
      <c r="AF26" s="656"/>
      <c r="AG26" s="656"/>
      <c r="AH26" s="656"/>
      <c r="AI26" s="656"/>
      <c r="AJ26" s="656"/>
      <c r="AK26" s="656"/>
      <c r="AL26" s="656"/>
      <c r="AM26" s="656"/>
      <c r="AN26" s="656"/>
      <c r="AO26" s="656"/>
    </row>
    <row r="27" customFormat="false" ht="12.8" hidden="false" customHeight="false" outlineLevel="0" collapsed="false">
      <c r="A27" s="656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6"/>
      <c r="M27" s="656"/>
      <c r="N27" s="656"/>
      <c r="O27" s="656"/>
      <c r="P27" s="656"/>
      <c r="Q27" s="656"/>
      <c r="R27" s="656"/>
      <c r="S27" s="656"/>
      <c r="T27" s="656"/>
      <c r="U27" s="656"/>
      <c r="V27" s="656"/>
      <c r="W27" s="656"/>
      <c r="X27" s="656"/>
      <c r="Y27" s="656"/>
      <c r="Z27" s="656"/>
      <c r="AA27" s="656"/>
      <c r="AB27" s="656"/>
      <c r="AC27" s="656"/>
      <c r="AD27" s="656"/>
      <c r="AE27" s="656"/>
      <c r="AF27" s="656"/>
      <c r="AG27" s="656"/>
      <c r="AH27" s="656"/>
      <c r="AI27" s="656"/>
      <c r="AJ27" s="656"/>
      <c r="AK27" s="656"/>
      <c r="AL27" s="656"/>
      <c r="AM27" s="656"/>
      <c r="AN27" s="656"/>
      <c r="AO27" s="656"/>
    </row>
    <row r="28" customFormat="false" ht="12.8" hidden="false" customHeight="false" outlineLevel="0" collapsed="false">
      <c r="A28" s="656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6"/>
      <c r="M28" s="656"/>
      <c r="N28" s="656"/>
      <c r="O28" s="656"/>
      <c r="P28" s="656"/>
      <c r="Q28" s="656"/>
      <c r="R28" s="656"/>
      <c r="S28" s="656"/>
      <c r="T28" s="656"/>
      <c r="U28" s="656"/>
      <c r="V28" s="656"/>
      <c r="W28" s="656"/>
      <c r="X28" s="656"/>
      <c r="Y28" s="656"/>
      <c r="Z28" s="656"/>
      <c r="AA28" s="656"/>
      <c r="AB28" s="656"/>
      <c r="AC28" s="656"/>
      <c r="AD28" s="656"/>
      <c r="AE28" s="656"/>
      <c r="AF28" s="656"/>
      <c r="AG28" s="656"/>
      <c r="AH28" s="656"/>
      <c r="AI28" s="656"/>
      <c r="AJ28" s="656"/>
      <c r="AK28" s="656"/>
      <c r="AL28" s="656"/>
      <c r="AM28" s="656"/>
      <c r="AN28" s="656"/>
      <c r="AO28" s="656"/>
    </row>
    <row r="29" customFormat="false" ht="12.8" hidden="false" customHeight="false" outlineLevel="0" collapsed="false">
      <c r="A29" s="8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656"/>
      <c r="P29" s="656"/>
      <c r="Q29" s="656"/>
      <c r="R29" s="656"/>
      <c r="S29" s="656"/>
      <c r="T29" s="656"/>
      <c r="U29" s="656"/>
      <c r="V29" s="656"/>
      <c r="W29" s="656"/>
      <c r="X29" s="656"/>
      <c r="Y29" s="656"/>
      <c r="Z29" s="656"/>
      <c r="AA29" s="656"/>
      <c r="AB29" s="656"/>
      <c r="AC29" s="656"/>
      <c r="AD29" s="656"/>
      <c r="AE29" s="656"/>
      <c r="AF29" s="656"/>
      <c r="AG29" s="656"/>
      <c r="AH29" s="656"/>
      <c r="AI29" s="656"/>
      <c r="AJ29" s="656"/>
      <c r="AK29" s="656"/>
      <c r="AL29" s="656"/>
      <c r="AM29" s="656"/>
      <c r="AN29" s="656"/>
      <c r="AO29" s="656"/>
    </row>
    <row r="30" customFormat="false" ht="12.8" hidden="false" customHeight="false" outlineLevel="0" collapsed="false">
      <c r="A30" s="656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6"/>
      <c r="T30" s="656"/>
      <c r="U30" s="656"/>
      <c r="V30" s="656"/>
      <c r="W30" s="656"/>
      <c r="X30" s="656"/>
      <c r="Y30" s="656"/>
      <c r="Z30" s="656"/>
      <c r="AA30" s="656"/>
      <c r="AB30" s="656"/>
      <c r="AC30" s="656"/>
      <c r="AD30" s="656"/>
      <c r="AE30" s="656"/>
      <c r="AF30" s="656"/>
      <c r="AG30" s="656"/>
      <c r="AH30" s="656"/>
      <c r="AI30" s="656"/>
      <c r="AJ30" s="656"/>
      <c r="AK30" s="656"/>
      <c r="AL30" s="656"/>
      <c r="AM30" s="656"/>
      <c r="AN30" s="656"/>
      <c r="AO30" s="656"/>
    </row>
    <row r="31" customFormat="false" ht="12.8" hidden="false" customHeight="false" outlineLevel="0" collapsed="false">
      <c r="A31" s="656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6"/>
      <c r="V31" s="656"/>
      <c r="W31" s="656"/>
      <c r="X31" s="656"/>
      <c r="Y31" s="656"/>
      <c r="Z31" s="656"/>
      <c r="AA31" s="656"/>
      <c r="AB31" s="656"/>
      <c r="AC31" s="656"/>
      <c r="AD31" s="656"/>
      <c r="AE31" s="656"/>
      <c r="AF31" s="656"/>
      <c r="AG31" s="656"/>
      <c r="AH31" s="656"/>
      <c r="AI31" s="656"/>
      <c r="AJ31" s="656"/>
      <c r="AK31" s="656"/>
      <c r="AL31" s="656"/>
      <c r="AM31" s="656"/>
      <c r="AN31" s="656"/>
      <c r="AO31" s="656"/>
    </row>
    <row r="32" customFormat="false" ht="12.8" hidden="false" customHeight="false" outlineLevel="0" collapsed="false">
      <c r="A32" s="656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6"/>
      <c r="M32" s="656"/>
      <c r="N32" s="656"/>
      <c r="O32" s="656"/>
      <c r="P32" s="656"/>
      <c r="Q32" s="656"/>
      <c r="R32" s="656"/>
      <c r="S32" s="656"/>
      <c r="T32" s="656"/>
      <c r="U32" s="656"/>
      <c r="V32" s="656"/>
      <c r="W32" s="656"/>
      <c r="X32" s="656"/>
      <c r="Y32" s="656"/>
      <c r="Z32" s="656"/>
      <c r="AA32" s="656"/>
      <c r="AB32" s="656"/>
      <c r="AC32" s="656"/>
      <c r="AD32" s="656"/>
      <c r="AE32" s="656"/>
      <c r="AF32" s="656"/>
      <c r="AG32" s="656"/>
      <c r="AH32" s="656"/>
      <c r="AI32" s="656"/>
      <c r="AJ32" s="656"/>
      <c r="AK32" s="656"/>
      <c r="AL32" s="656"/>
      <c r="AM32" s="656"/>
      <c r="AN32" s="656"/>
      <c r="AO32" s="656"/>
    </row>
    <row r="33" customFormat="false" ht="12.8" hidden="false" customHeight="false" outlineLevel="0" collapsed="false">
      <c r="A33" s="656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6"/>
      <c r="M33" s="656"/>
      <c r="N33" s="656"/>
      <c r="O33" s="656"/>
      <c r="P33" s="656"/>
      <c r="Q33" s="656"/>
      <c r="R33" s="656"/>
      <c r="S33" s="656"/>
      <c r="T33" s="656"/>
      <c r="U33" s="656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6"/>
      <c r="AH33" s="656"/>
      <c r="AI33" s="656"/>
      <c r="AJ33" s="656"/>
      <c r="AK33" s="656"/>
      <c r="AL33" s="656"/>
      <c r="AM33" s="656"/>
      <c r="AN33" s="656"/>
      <c r="AO33" s="656"/>
    </row>
    <row r="34" customFormat="false" ht="12.8" hidden="false" customHeight="false" outlineLevel="0" collapsed="false">
      <c r="A34" s="656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6"/>
      <c r="M34" s="656"/>
      <c r="N34" s="656"/>
      <c r="O34" s="656"/>
      <c r="P34" s="656"/>
      <c r="Q34" s="656"/>
      <c r="R34" s="656"/>
      <c r="S34" s="656"/>
      <c r="T34" s="656"/>
      <c r="U34" s="656"/>
      <c r="V34" s="656"/>
      <c r="W34" s="656"/>
      <c r="X34" s="656"/>
      <c r="Y34" s="656"/>
      <c r="Z34" s="656"/>
      <c r="AA34" s="656"/>
      <c r="AB34" s="656"/>
      <c r="AC34" s="656"/>
      <c r="AD34" s="656"/>
      <c r="AE34" s="656"/>
      <c r="AF34" s="656"/>
      <c r="AG34" s="656"/>
      <c r="AH34" s="656"/>
      <c r="AI34" s="656"/>
      <c r="AJ34" s="656"/>
      <c r="AK34" s="656"/>
      <c r="AL34" s="656"/>
      <c r="AM34" s="656"/>
      <c r="AN34" s="656"/>
      <c r="AO34" s="656"/>
    </row>
    <row r="35" customFormat="false" ht="12.8" hidden="false" customHeight="false" outlineLevel="0" collapsed="false">
      <c r="A35" s="656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6"/>
      <c r="M35" s="656"/>
      <c r="N35" s="656"/>
      <c r="O35" s="656"/>
      <c r="P35" s="656"/>
      <c r="Q35" s="656"/>
      <c r="R35" s="656"/>
      <c r="S35" s="656"/>
      <c r="T35" s="656"/>
      <c r="U35" s="656"/>
      <c r="V35" s="656"/>
      <c r="W35" s="656"/>
      <c r="X35" s="656"/>
      <c r="Y35" s="656"/>
      <c r="Z35" s="656"/>
      <c r="AA35" s="656"/>
      <c r="AB35" s="656"/>
      <c r="AC35" s="656"/>
      <c r="AD35" s="656"/>
      <c r="AE35" s="656"/>
      <c r="AF35" s="656"/>
      <c r="AG35" s="656"/>
      <c r="AH35" s="656"/>
      <c r="AI35" s="656"/>
      <c r="AJ35" s="656"/>
      <c r="AK35" s="656"/>
      <c r="AL35" s="656"/>
      <c r="AM35" s="656"/>
      <c r="AN35" s="656"/>
      <c r="AO35" s="656"/>
    </row>
    <row r="36" customFormat="false" ht="12.8" hidden="false" customHeight="false" outlineLevel="0" collapsed="false">
      <c r="A36" s="656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6"/>
      <c r="M36" s="656"/>
      <c r="N36" s="656"/>
      <c r="O36" s="656"/>
      <c r="P36" s="656"/>
      <c r="Q36" s="656"/>
      <c r="R36" s="656"/>
      <c r="S36" s="656"/>
      <c r="T36" s="656"/>
      <c r="U36" s="656"/>
      <c r="V36" s="656"/>
      <c r="W36" s="656"/>
      <c r="X36" s="656"/>
      <c r="Y36" s="656"/>
      <c r="Z36" s="656"/>
      <c r="AA36" s="656"/>
      <c r="AB36" s="656"/>
      <c r="AC36" s="656"/>
      <c r="AD36" s="656"/>
      <c r="AE36" s="656"/>
      <c r="AF36" s="656"/>
      <c r="AG36" s="656"/>
      <c r="AH36" s="656"/>
      <c r="AI36" s="656"/>
      <c r="AJ36" s="656"/>
      <c r="AK36" s="656"/>
      <c r="AL36" s="656"/>
      <c r="AM36" s="656"/>
      <c r="AN36" s="656"/>
      <c r="AO36" s="656"/>
    </row>
    <row r="37" customFormat="false" ht="12.8" hidden="false" customHeight="false" outlineLevel="0" collapsed="false">
      <c r="A37" s="656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6"/>
      <c r="M37" s="656"/>
      <c r="N37" s="656"/>
      <c r="O37" s="656"/>
      <c r="P37" s="656"/>
      <c r="Q37" s="656"/>
      <c r="R37" s="656"/>
      <c r="S37" s="656"/>
      <c r="T37" s="656"/>
      <c r="U37" s="656"/>
      <c r="V37" s="656"/>
      <c r="W37" s="656"/>
      <c r="X37" s="656"/>
      <c r="Y37" s="656"/>
      <c r="Z37" s="656"/>
      <c r="AA37" s="656"/>
      <c r="AB37" s="656"/>
      <c r="AC37" s="656"/>
      <c r="AD37" s="656"/>
      <c r="AE37" s="656"/>
      <c r="AF37" s="656"/>
      <c r="AG37" s="656"/>
      <c r="AH37" s="656"/>
      <c r="AI37" s="656"/>
      <c r="AJ37" s="656"/>
      <c r="AK37" s="656"/>
      <c r="AL37" s="656"/>
      <c r="AM37" s="656"/>
      <c r="AN37" s="656"/>
      <c r="AO37" s="656"/>
    </row>
    <row r="38" customFormat="false" ht="12.8" hidden="false" customHeight="false" outlineLevel="0" collapsed="false">
      <c r="A38" s="656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6"/>
      <c r="S38" s="656"/>
      <c r="T38" s="656"/>
      <c r="U38" s="656"/>
      <c r="V38" s="656"/>
      <c r="W38" s="656"/>
      <c r="X38" s="656"/>
      <c r="Y38" s="656"/>
      <c r="Z38" s="656"/>
      <c r="AA38" s="656"/>
      <c r="AB38" s="656"/>
      <c r="AC38" s="656"/>
      <c r="AD38" s="656"/>
      <c r="AE38" s="656"/>
      <c r="AF38" s="656"/>
      <c r="AG38" s="656"/>
      <c r="AH38" s="656"/>
      <c r="AI38" s="656"/>
      <c r="AJ38" s="656"/>
      <c r="AK38" s="656"/>
      <c r="AL38" s="656"/>
      <c r="AM38" s="656"/>
      <c r="AN38" s="656"/>
      <c r="AO38" s="656"/>
    </row>
    <row r="39" customFormat="false" ht="12.8" hidden="false" customHeight="false" outlineLevel="0" collapsed="false">
      <c r="A39" s="656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6"/>
      <c r="X39" s="656"/>
      <c r="Y39" s="656"/>
      <c r="Z39" s="656"/>
      <c r="AA39" s="656"/>
      <c r="AB39" s="656"/>
      <c r="AC39" s="656"/>
      <c r="AD39" s="656"/>
      <c r="AE39" s="656"/>
      <c r="AF39" s="656"/>
      <c r="AG39" s="656"/>
      <c r="AH39" s="656"/>
      <c r="AI39" s="656"/>
      <c r="AJ39" s="656"/>
      <c r="AK39" s="656"/>
      <c r="AL39" s="656"/>
      <c r="AM39" s="656"/>
      <c r="AN39" s="656"/>
      <c r="AO39" s="656"/>
    </row>
    <row r="40" customFormat="false" ht="12.8" hidden="false" customHeight="false" outlineLevel="0" collapsed="false">
      <c r="A40" s="656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6"/>
      <c r="M40" s="656"/>
      <c r="N40" s="656"/>
      <c r="O40" s="656"/>
      <c r="P40" s="656"/>
      <c r="Q40" s="656"/>
      <c r="R40" s="656"/>
      <c r="S40" s="656"/>
      <c r="T40" s="656"/>
      <c r="U40" s="656"/>
      <c r="V40" s="656"/>
      <c r="W40" s="656"/>
      <c r="X40" s="656"/>
      <c r="Y40" s="656"/>
      <c r="Z40" s="656"/>
      <c r="AA40" s="656"/>
      <c r="AB40" s="656"/>
      <c r="AC40" s="656"/>
      <c r="AD40" s="656"/>
      <c r="AE40" s="656"/>
      <c r="AF40" s="656"/>
      <c r="AG40" s="656"/>
      <c r="AH40" s="656"/>
      <c r="AI40" s="656"/>
      <c r="AJ40" s="656"/>
      <c r="AK40" s="656"/>
      <c r="AL40" s="656"/>
      <c r="AM40" s="656"/>
      <c r="AN40" s="656"/>
      <c r="AO40" s="656"/>
    </row>
    <row r="41" customFormat="false" ht="12.8" hidden="false" customHeight="false" outlineLevel="0" collapsed="false">
      <c r="A41" s="656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6"/>
      <c r="R41" s="656"/>
      <c r="S41" s="656"/>
      <c r="T41" s="656"/>
      <c r="U41" s="656"/>
      <c r="V41" s="656"/>
      <c r="W41" s="656"/>
      <c r="X41" s="656"/>
      <c r="Y41" s="656"/>
      <c r="Z41" s="656"/>
      <c r="AA41" s="656"/>
      <c r="AB41" s="656"/>
      <c r="AC41" s="656"/>
      <c r="AD41" s="656"/>
      <c r="AE41" s="656"/>
      <c r="AF41" s="656"/>
      <c r="AG41" s="656"/>
      <c r="AH41" s="656"/>
      <c r="AI41" s="656"/>
      <c r="AJ41" s="656"/>
      <c r="AK41" s="656"/>
      <c r="AL41" s="656"/>
      <c r="AM41" s="656"/>
      <c r="AN41" s="656"/>
      <c r="AO41" s="656"/>
    </row>
    <row r="42" customFormat="false" ht="12.8" hidden="false" customHeight="false" outlineLevel="0" collapsed="false">
      <c r="A42" s="656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6"/>
      <c r="M42" s="656"/>
      <c r="N42" s="656"/>
      <c r="O42" s="656"/>
      <c r="P42" s="656"/>
      <c r="Q42" s="656"/>
      <c r="R42" s="656"/>
      <c r="S42" s="656"/>
      <c r="T42" s="656"/>
      <c r="U42" s="656"/>
      <c r="V42" s="656"/>
      <c r="W42" s="656"/>
      <c r="X42" s="656"/>
      <c r="Y42" s="656"/>
      <c r="Z42" s="656"/>
      <c r="AA42" s="656"/>
      <c r="AB42" s="656"/>
      <c r="AC42" s="656"/>
      <c r="AD42" s="656"/>
      <c r="AE42" s="656"/>
      <c r="AF42" s="656"/>
      <c r="AG42" s="656"/>
      <c r="AH42" s="656"/>
      <c r="AI42" s="656"/>
      <c r="AJ42" s="656"/>
      <c r="AK42" s="656"/>
      <c r="AL42" s="656"/>
      <c r="AM42" s="656"/>
      <c r="AN42" s="656"/>
      <c r="AO42" s="656"/>
    </row>
    <row r="43" customFormat="false" ht="12.8" hidden="false" customHeight="false" outlineLevel="0" collapsed="false">
      <c r="A43" s="656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6"/>
      <c r="M43" s="656"/>
      <c r="N43" s="656"/>
      <c r="O43" s="656"/>
      <c r="P43" s="656"/>
      <c r="Q43" s="656"/>
      <c r="R43" s="656"/>
      <c r="S43" s="656"/>
      <c r="T43" s="656"/>
      <c r="U43" s="656"/>
      <c r="V43" s="656"/>
      <c r="W43" s="656"/>
      <c r="X43" s="656"/>
      <c r="Y43" s="656"/>
      <c r="Z43" s="656"/>
      <c r="AA43" s="656"/>
      <c r="AB43" s="656"/>
      <c r="AC43" s="656"/>
      <c r="AD43" s="656"/>
      <c r="AE43" s="656"/>
      <c r="AF43" s="656"/>
      <c r="AG43" s="656"/>
      <c r="AH43" s="656"/>
      <c r="AI43" s="656"/>
      <c r="AJ43" s="656"/>
      <c r="AK43" s="656"/>
      <c r="AL43" s="656"/>
      <c r="AM43" s="656"/>
      <c r="AN43" s="656"/>
      <c r="AO43" s="656"/>
    </row>
    <row r="44" customFormat="false" ht="12.8" hidden="false" customHeight="false" outlineLevel="0" collapsed="false">
      <c r="A44" s="656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6"/>
      <c r="M44" s="656"/>
      <c r="N44" s="656"/>
      <c r="O44" s="656"/>
      <c r="P44" s="656"/>
      <c r="Q44" s="656"/>
      <c r="R44" s="656"/>
      <c r="S44" s="656"/>
      <c r="T44" s="656"/>
      <c r="U44" s="656"/>
      <c r="V44" s="656"/>
      <c r="W44" s="656"/>
      <c r="X44" s="656"/>
      <c r="Y44" s="656"/>
      <c r="Z44" s="656"/>
      <c r="AA44" s="656"/>
      <c r="AB44" s="656"/>
      <c r="AC44" s="656"/>
      <c r="AD44" s="656"/>
      <c r="AE44" s="656"/>
      <c r="AF44" s="656"/>
      <c r="AG44" s="656"/>
      <c r="AH44" s="656"/>
      <c r="AI44" s="656"/>
      <c r="AJ44" s="656"/>
      <c r="AK44" s="656"/>
      <c r="AL44" s="656"/>
      <c r="AM44" s="656"/>
      <c r="AN44" s="656"/>
      <c r="AO44" s="656"/>
    </row>
    <row r="45" customFormat="false" ht="12.8" hidden="false" customHeight="false" outlineLevel="0" collapsed="false">
      <c r="A45" s="656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6"/>
      <c r="M45" s="656"/>
      <c r="N45" s="656"/>
      <c r="O45" s="656"/>
      <c r="P45" s="656"/>
      <c r="Q45" s="656"/>
      <c r="R45" s="656"/>
      <c r="S45" s="656"/>
      <c r="T45" s="656"/>
      <c r="U45" s="656"/>
      <c r="V45" s="656"/>
      <c r="W45" s="656"/>
      <c r="X45" s="656"/>
      <c r="Y45" s="656"/>
      <c r="Z45" s="656"/>
      <c r="AA45" s="656"/>
      <c r="AB45" s="656"/>
      <c r="AC45" s="656"/>
      <c r="AD45" s="656"/>
      <c r="AE45" s="656"/>
      <c r="AF45" s="656"/>
      <c r="AG45" s="656"/>
      <c r="AH45" s="656"/>
      <c r="AI45" s="656"/>
      <c r="AJ45" s="656"/>
      <c r="AK45" s="656"/>
      <c r="AL45" s="656"/>
      <c r="AM45" s="656"/>
      <c r="AN45" s="656"/>
      <c r="AO45" s="656"/>
    </row>
    <row r="46" customFormat="false" ht="12.8" hidden="false" customHeight="false" outlineLevel="0" collapsed="false">
      <c r="A46" s="656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6"/>
      <c r="M46" s="656"/>
      <c r="N46" s="656"/>
      <c r="O46" s="656"/>
      <c r="P46" s="656"/>
      <c r="Q46" s="656"/>
      <c r="R46" s="656"/>
      <c r="S46" s="656"/>
      <c r="T46" s="656"/>
      <c r="U46" s="656"/>
      <c r="V46" s="656"/>
      <c r="W46" s="656"/>
      <c r="X46" s="656"/>
      <c r="Y46" s="656"/>
      <c r="Z46" s="656"/>
      <c r="AA46" s="656"/>
      <c r="AB46" s="656"/>
      <c r="AC46" s="656"/>
      <c r="AD46" s="656"/>
      <c r="AE46" s="656"/>
      <c r="AF46" s="656"/>
      <c r="AG46" s="656"/>
      <c r="AH46" s="656"/>
      <c r="AI46" s="656"/>
      <c r="AJ46" s="656"/>
      <c r="AK46" s="656"/>
      <c r="AL46" s="656"/>
      <c r="AM46" s="656"/>
      <c r="AN46" s="656"/>
      <c r="AO46" s="656"/>
    </row>
    <row r="47" customFormat="false" ht="12.8" hidden="false" customHeight="false" outlineLevel="0" collapsed="false">
      <c r="A47" s="656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6"/>
      <c r="M47" s="656"/>
      <c r="N47" s="656"/>
      <c r="O47" s="656"/>
      <c r="P47" s="656"/>
      <c r="Q47" s="656"/>
      <c r="R47" s="656"/>
      <c r="S47" s="656"/>
      <c r="T47" s="656"/>
      <c r="U47" s="656"/>
      <c r="V47" s="656"/>
      <c r="W47" s="656"/>
      <c r="X47" s="656"/>
      <c r="Y47" s="656"/>
      <c r="Z47" s="656"/>
      <c r="AA47" s="656"/>
      <c r="AB47" s="656"/>
      <c r="AC47" s="656"/>
      <c r="AD47" s="656"/>
      <c r="AE47" s="656"/>
      <c r="AF47" s="656"/>
      <c r="AG47" s="656"/>
      <c r="AH47" s="656"/>
      <c r="AI47" s="656"/>
      <c r="AJ47" s="656"/>
      <c r="AK47" s="656"/>
      <c r="AL47" s="656"/>
      <c r="AM47" s="656"/>
      <c r="AN47" s="656"/>
      <c r="AO47" s="656"/>
    </row>
    <row r="48" customFormat="false" ht="12.8" hidden="false" customHeight="false" outlineLevel="0" collapsed="false">
      <c r="A48" s="656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6"/>
      <c r="M48" s="656"/>
      <c r="N48" s="656"/>
      <c r="O48" s="656"/>
      <c r="P48" s="656"/>
      <c r="Q48" s="656"/>
      <c r="R48" s="656"/>
      <c r="S48" s="656"/>
      <c r="T48" s="656"/>
      <c r="U48" s="656"/>
      <c r="V48" s="656"/>
      <c r="W48" s="656"/>
      <c r="X48" s="656"/>
      <c r="Y48" s="656"/>
      <c r="Z48" s="656"/>
      <c r="AA48" s="656"/>
      <c r="AB48" s="656"/>
      <c r="AC48" s="656"/>
      <c r="AD48" s="656"/>
      <c r="AE48" s="656"/>
      <c r="AF48" s="656"/>
      <c r="AG48" s="656"/>
      <c r="AH48" s="656"/>
      <c r="AI48" s="656"/>
      <c r="AJ48" s="656"/>
      <c r="AK48" s="656"/>
      <c r="AL48" s="656"/>
      <c r="AM48" s="656"/>
      <c r="AN48" s="656"/>
      <c r="AO48" s="656"/>
    </row>
    <row r="49" customFormat="false" ht="12.8" hidden="false" customHeight="false" outlineLevel="0" collapsed="false">
      <c r="A49" s="656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6"/>
      <c r="M49" s="656"/>
      <c r="N49" s="656"/>
      <c r="O49" s="656"/>
      <c r="P49" s="656"/>
      <c r="Q49" s="656"/>
      <c r="R49" s="656"/>
      <c r="S49" s="656"/>
      <c r="T49" s="656"/>
      <c r="U49" s="656"/>
      <c r="V49" s="656"/>
      <c r="W49" s="656"/>
      <c r="X49" s="656"/>
      <c r="Y49" s="656"/>
      <c r="Z49" s="656"/>
      <c r="AA49" s="656"/>
      <c r="AB49" s="656"/>
      <c r="AC49" s="656"/>
      <c r="AD49" s="656"/>
      <c r="AE49" s="656"/>
      <c r="AF49" s="656"/>
      <c r="AG49" s="656"/>
      <c r="AH49" s="656"/>
      <c r="AI49" s="656"/>
      <c r="AJ49" s="656"/>
      <c r="AK49" s="656"/>
      <c r="AL49" s="656"/>
      <c r="AM49" s="656"/>
      <c r="AN49" s="656"/>
      <c r="AO49" s="656"/>
    </row>
    <row r="50" customFormat="false" ht="12.8" hidden="false" customHeight="false" outlineLevel="0" collapsed="false">
      <c r="A50" s="656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6"/>
      <c r="M50" s="656"/>
      <c r="N50" s="656"/>
      <c r="O50" s="656"/>
      <c r="P50" s="656"/>
      <c r="Q50" s="656"/>
      <c r="R50" s="656"/>
      <c r="S50" s="656"/>
      <c r="T50" s="656"/>
      <c r="U50" s="656"/>
      <c r="V50" s="656"/>
      <c r="W50" s="656"/>
      <c r="X50" s="656"/>
      <c r="Y50" s="656"/>
      <c r="Z50" s="656"/>
      <c r="AA50" s="656"/>
      <c r="AB50" s="656"/>
      <c r="AC50" s="656"/>
      <c r="AD50" s="656"/>
      <c r="AE50" s="656"/>
      <c r="AF50" s="656"/>
      <c r="AG50" s="656"/>
      <c r="AH50" s="656"/>
      <c r="AI50" s="656"/>
      <c r="AJ50" s="656"/>
      <c r="AK50" s="656"/>
      <c r="AL50" s="656"/>
      <c r="AM50" s="656"/>
      <c r="AN50" s="656"/>
      <c r="AO50" s="656"/>
    </row>
    <row r="51" customFormat="false" ht="12.8" hidden="false" customHeight="false" outlineLevel="0" collapsed="false">
      <c r="A51" s="656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6"/>
      <c r="X51" s="656"/>
      <c r="Y51" s="656"/>
      <c r="Z51" s="656"/>
      <c r="AA51" s="656"/>
      <c r="AB51" s="656"/>
      <c r="AC51" s="656"/>
      <c r="AD51" s="656"/>
      <c r="AE51" s="656"/>
      <c r="AF51" s="656"/>
      <c r="AG51" s="656"/>
      <c r="AH51" s="656"/>
      <c r="AI51" s="656"/>
      <c r="AJ51" s="656"/>
      <c r="AK51" s="656"/>
      <c r="AL51" s="656"/>
      <c r="AM51" s="656"/>
      <c r="AN51" s="656"/>
      <c r="AO51" s="656"/>
    </row>
    <row r="52" customFormat="false" ht="12.8" hidden="false" customHeight="false" outlineLevel="0" collapsed="false">
      <c r="A52" s="656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/>
      <c r="S52" s="656"/>
      <c r="T52" s="656"/>
      <c r="U52" s="656"/>
      <c r="V52" s="656"/>
      <c r="W52" s="656"/>
      <c r="X52" s="656"/>
      <c r="Y52" s="656"/>
      <c r="Z52" s="656"/>
      <c r="AA52" s="656"/>
      <c r="AB52" s="656"/>
      <c r="AC52" s="656"/>
      <c r="AD52" s="656"/>
      <c r="AE52" s="656"/>
      <c r="AF52" s="656"/>
      <c r="AG52" s="656"/>
      <c r="AH52" s="656"/>
      <c r="AI52" s="656"/>
      <c r="AJ52" s="656"/>
      <c r="AK52" s="656"/>
      <c r="AL52" s="656"/>
      <c r="AM52" s="656"/>
      <c r="AN52" s="656"/>
      <c r="AO52" s="656"/>
    </row>
    <row r="53" customFormat="false" ht="12.8" hidden="false" customHeight="false" outlineLevel="0" collapsed="false">
      <c r="A53" s="656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/>
      <c r="S53" s="656"/>
      <c r="T53" s="656"/>
      <c r="U53" s="656"/>
      <c r="V53" s="656"/>
      <c r="W53" s="656"/>
      <c r="X53" s="656"/>
      <c r="Y53" s="656"/>
      <c r="Z53" s="656"/>
      <c r="AA53" s="656"/>
      <c r="AB53" s="656"/>
      <c r="AC53" s="656"/>
      <c r="AD53" s="656"/>
      <c r="AE53" s="656"/>
      <c r="AF53" s="656"/>
      <c r="AG53" s="656"/>
      <c r="AH53" s="656"/>
      <c r="AI53" s="656"/>
      <c r="AJ53" s="656"/>
      <c r="AK53" s="656"/>
      <c r="AL53" s="656"/>
      <c r="AM53" s="656"/>
      <c r="AN53" s="656"/>
      <c r="AO53" s="656"/>
    </row>
    <row r="54" customFormat="false" ht="12.8" hidden="false" customHeight="false" outlineLevel="0" collapsed="false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  <c r="M54" s="656"/>
      <c r="N54" s="656"/>
      <c r="O54" s="656"/>
      <c r="P54" s="656"/>
      <c r="Q54" s="656"/>
      <c r="R54" s="656"/>
      <c r="S54" s="656"/>
      <c r="T54" s="656"/>
      <c r="U54" s="656"/>
      <c r="V54" s="656"/>
      <c r="W54" s="656"/>
      <c r="X54" s="656"/>
      <c r="Y54" s="656"/>
      <c r="Z54" s="656"/>
      <c r="AA54" s="656"/>
      <c r="AB54" s="656"/>
      <c r="AC54" s="656"/>
      <c r="AD54" s="656"/>
      <c r="AE54" s="656"/>
      <c r="AF54" s="656"/>
      <c r="AG54" s="656"/>
      <c r="AH54" s="656"/>
      <c r="AI54" s="656"/>
      <c r="AJ54" s="656"/>
      <c r="AK54" s="656"/>
      <c r="AL54" s="656"/>
      <c r="AM54" s="656"/>
      <c r="AN54" s="656"/>
      <c r="AO54" s="656"/>
    </row>
    <row r="55" customFormat="false" ht="12.8" hidden="false" customHeight="false" outlineLevel="0" collapsed="false">
      <c r="A55" s="656"/>
      <c r="B55" s="656"/>
      <c r="C55" s="656"/>
      <c r="D55" s="656"/>
      <c r="E55" s="656"/>
      <c r="F55" s="656"/>
      <c r="G55" s="656"/>
      <c r="H55" s="656"/>
      <c r="I55" s="656"/>
      <c r="J55" s="656"/>
      <c r="K55" s="656"/>
      <c r="L55" s="656"/>
      <c r="M55" s="656"/>
      <c r="N55" s="656"/>
      <c r="O55" s="656"/>
      <c r="P55" s="656"/>
      <c r="Q55" s="656"/>
      <c r="R55" s="656"/>
      <c r="S55" s="656"/>
      <c r="T55" s="656"/>
      <c r="U55" s="656"/>
      <c r="V55" s="656"/>
      <c r="W55" s="656"/>
      <c r="X55" s="656"/>
      <c r="Y55" s="656"/>
      <c r="Z55" s="656"/>
      <c r="AA55" s="656"/>
      <c r="AB55" s="656"/>
      <c r="AC55" s="656"/>
      <c r="AD55" s="656"/>
      <c r="AE55" s="656"/>
      <c r="AF55" s="656"/>
      <c r="AG55" s="656"/>
      <c r="AH55" s="656"/>
      <c r="AI55" s="656"/>
      <c r="AJ55" s="656"/>
      <c r="AK55" s="656"/>
      <c r="AL55" s="656"/>
      <c r="AM55" s="656"/>
      <c r="AN55" s="656"/>
      <c r="AO55" s="656"/>
    </row>
    <row r="56" customFormat="false" ht="12.8" hidden="false" customHeight="false" outlineLevel="0" collapsed="false">
      <c r="A56" s="656"/>
      <c r="B56" s="656"/>
      <c r="C56" s="656"/>
      <c r="D56" s="656"/>
      <c r="E56" s="656"/>
      <c r="F56" s="656"/>
      <c r="G56" s="656"/>
      <c r="H56" s="656"/>
      <c r="I56" s="656"/>
      <c r="J56" s="656"/>
      <c r="K56" s="656"/>
      <c r="L56" s="656"/>
      <c r="M56" s="656"/>
      <c r="N56" s="656"/>
      <c r="O56" s="656"/>
      <c r="P56" s="656"/>
      <c r="Q56" s="656"/>
      <c r="R56" s="656"/>
      <c r="S56" s="656"/>
      <c r="T56" s="656"/>
      <c r="U56" s="656"/>
      <c r="V56" s="656"/>
      <c r="W56" s="656"/>
      <c r="X56" s="656"/>
      <c r="Y56" s="656"/>
      <c r="Z56" s="656"/>
      <c r="AA56" s="656"/>
      <c r="AB56" s="656"/>
      <c r="AC56" s="656"/>
      <c r="AD56" s="656"/>
      <c r="AE56" s="656"/>
      <c r="AF56" s="656"/>
      <c r="AG56" s="656"/>
      <c r="AH56" s="656"/>
      <c r="AI56" s="656"/>
      <c r="AJ56" s="656"/>
      <c r="AK56" s="656"/>
      <c r="AL56" s="656"/>
      <c r="AM56" s="656"/>
      <c r="AN56" s="656"/>
      <c r="AO56" s="656"/>
    </row>
    <row r="57" customFormat="false" ht="12.8" hidden="false" customHeight="false" outlineLevel="0" collapsed="false">
      <c r="A57" s="656"/>
      <c r="B57" s="656"/>
      <c r="C57" s="656"/>
      <c r="D57" s="656"/>
      <c r="E57" s="656"/>
      <c r="F57" s="656"/>
      <c r="G57" s="656"/>
      <c r="H57" s="656"/>
      <c r="I57" s="656"/>
      <c r="J57" s="656"/>
      <c r="K57" s="656"/>
      <c r="L57" s="656"/>
      <c r="M57" s="656"/>
      <c r="N57" s="656"/>
      <c r="O57" s="656"/>
      <c r="P57" s="656"/>
      <c r="Q57" s="656"/>
      <c r="R57" s="656"/>
      <c r="S57" s="656"/>
      <c r="T57" s="656"/>
      <c r="U57" s="656"/>
      <c r="V57" s="656"/>
      <c r="W57" s="656"/>
      <c r="X57" s="656"/>
      <c r="Y57" s="656"/>
      <c r="Z57" s="656"/>
      <c r="AA57" s="656"/>
      <c r="AB57" s="656"/>
      <c r="AC57" s="656"/>
      <c r="AD57" s="656"/>
      <c r="AE57" s="656"/>
      <c r="AF57" s="656"/>
      <c r="AG57" s="656"/>
      <c r="AH57" s="656"/>
      <c r="AI57" s="656"/>
      <c r="AJ57" s="656"/>
      <c r="AK57" s="656"/>
      <c r="AL57" s="656"/>
      <c r="AM57" s="656"/>
      <c r="AN57" s="656"/>
      <c r="AO57" s="656"/>
    </row>
    <row r="58" customFormat="false" ht="12.8" hidden="false" customHeight="false" outlineLevel="0" collapsed="false">
      <c r="A58" s="656"/>
      <c r="B58" s="656"/>
      <c r="C58" s="656"/>
      <c r="D58" s="656"/>
      <c r="E58" s="656"/>
      <c r="F58" s="656"/>
      <c r="G58" s="656"/>
      <c r="H58" s="656"/>
      <c r="I58" s="656"/>
      <c r="J58" s="656"/>
      <c r="K58" s="656"/>
      <c r="L58" s="656"/>
      <c r="M58" s="656"/>
      <c r="N58" s="656"/>
      <c r="O58" s="656"/>
      <c r="P58" s="656"/>
      <c r="Q58" s="656"/>
      <c r="R58" s="656"/>
      <c r="S58" s="656"/>
      <c r="T58" s="656"/>
      <c r="U58" s="656"/>
      <c r="V58" s="656"/>
      <c r="W58" s="656"/>
      <c r="X58" s="656"/>
      <c r="Y58" s="656"/>
      <c r="Z58" s="656"/>
      <c r="AA58" s="656"/>
      <c r="AB58" s="656"/>
      <c r="AC58" s="656"/>
      <c r="AD58" s="656"/>
      <c r="AE58" s="656"/>
      <c r="AF58" s="656"/>
      <c r="AG58" s="656"/>
      <c r="AH58" s="656"/>
      <c r="AI58" s="656"/>
      <c r="AJ58" s="656"/>
      <c r="AK58" s="656"/>
      <c r="AL58" s="656"/>
      <c r="AM58" s="656"/>
      <c r="AN58" s="656"/>
      <c r="AO58" s="656"/>
    </row>
    <row r="59" customFormat="false" ht="12.8" hidden="false" customHeight="false" outlineLevel="0" collapsed="false">
      <c r="A59" s="656"/>
      <c r="B59" s="656"/>
      <c r="C59" s="656"/>
      <c r="D59" s="656"/>
      <c r="E59" s="656"/>
      <c r="F59" s="656"/>
      <c r="G59" s="656"/>
      <c r="H59" s="656"/>
      <c r="I59" s="656"/>
      <c r="J59" s="656"/>
      <c r="K59" s="656"/>
      <c r="L59" s="656"/>
      <c r="M59" s="656"/>
      <c r="N59" s="656"/>
      <c r="O59" s="656"/>
      <c r="P59" s="656"/>
      <c r="Q59" s="656"/>
      <c r="R59" s="656"/>
      <c r="S59" s="656"/>
      <c r="T59" s="656"/>
      <c r="U59" s="656"/>
      <c r="V59" s="656"/>
      <c r="W59" s="656"/>
      <c r="X59" s="656"/>
      <c r="Y59" s="656"/>
      <c r="Z59" s="656"/>
      <c r="AA59" s="656"/>
      <c r="AB59" s="656"/>
      <c r="AC59" s="656"/>
      <c r="AD59" s="656"/>
      <c r="AE59" s="656"/>
      <c r="AF59" s="656"/>
      <c r="AG59" s="656"/>
      <c r="AH59" s="656"/>
      <c r="AI59" s="656"/>
      <c r="AJ59" s="656"/>
      <c r="AK59" s="656"/>
      <c r="AL59" s="656"/>
      <c r="AM59" s="656"/>
      <c r="AN59" s="656"/>
      <c r="AO59" s="656"/>
    </row>
    <row r="60" customFormat="false" ht="12.8" hidden="false" customHeight="false" outlineLevel="0" collapsed="false">
      <c r="A60" s="656"/>
      <c r="B60" s="656"/>
      <c r="C60" s="656"/>
      <c r="D60" s="656"/>
      <c r="E60" s="656"/>
      <c r="F60" s="656"/>
      <c r="G60" s="656"/>
      <c r="H60" s="656"/>
      <c r="I60" s="656"/>
      <c r="J60" s="656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6"/>
      <c r="Y60" s="656"/>
      <c r="Z60" s="656"/>
      <c r="AA60" s="656"/>
      <c r="AB60" s="656"/>
      <c r="AC60" s="656"/>
      <c r="AD60" s="656"/>
      <c r="AE60" s="656"/>
      <c r="AF60" s="656"/>
      <c r="AG60" s="656"/>
      <c r="AH60" s="656"/>
      <c r="AI60" s="656"/>
      <c r="AJ60" s="656"/>
      <c r="AK60" s="656"/>
      <c r="AL60" s="656"/>
      <c r="AM60" s="656"/>
      <c r="AN60" s="656"/>
      <c r="AO60" s="656"/>
    </row>
    <row r="61" customFormat="false" ht="12.8" hidden="false" customHeight="false" outlineLevel="0" collapsed="false">
      <c r="A61" s="656"/>
      <c r="B61" s="656"/>
      <c r="C61" s="656"/>
      <c r="D61" s="656"/>
      <c r="E61" s="656"/>
      <c r="F61" s="656"/>
      <c r="G61" s="656"/>
      <c r="H61" s="656"/>
      <c r="I61" s="656"/>
      <c r="J61" s="656"/>
      <c r="K61" s="656"/>
      <c r="L61" s="656"/>
      <c r="M61" s="656"/>
      <c r="N61" s="656"/>
      <c r="O61" s="656"/>
      <c r="P61" s="656"/>
      <c r="Q61" s="656"/>
      <c r="R61" s="656"/>
      <c r="S61" s="656"/>
      <c r="T61" s="656"/>
      <c r="U61" s="656"/>
      <c r="V61" s="656"/>
      <c r="W61" s="656"/>
      <c r="X61" s="656"/>
      <c r="Y61" s="656"/>
      <c r="Z61" s="656"/>
      <c r="AA61" s="656"/>
      <c r="AB61" s="656"/>
      <c r="AC61" s="656"/>
      <c r="AD61" s="656"/>
      <c r="AE61" s="656"/>
      <c r="AF61" s="656"/>
      <c r="AG61" s="656"/>
      <c r="AH61" s="656"/>
      <c r="AI61" s="656"/>
      <c r="AJ61" s="656"/>
      <c r="AK61" s="656"/>
      <c r="AL61" s="656"/>
      <c r="AM61" s="656"/>
      <c r="AN61" s="656"/>
      <c r="AO61" s="656"/>
    </row>
    <row r="62" customFormat="false" ht="12.8" hidden="false" customHeight="false" outlineLevel="0" collapsed="false">
      <c r="A62" s="656"/>
      <c r="B62" s="656"/>
      <c r="C62" s="656"/>
      <c r="D62" s="656"/>
      <c r="E62" s="656"/>
      <c r="F62" s="656"/>
      <c r="G62" s="656"/>
      <c r="H62" s="656"/>
      <c r="I62" s="656"/>
      <c r="J62" s="656"/>
      <c r="K62" s="656"/>
      <c r="L62" s="656"/>
      <c r="M62" s="656"/>
      <c r="N62" s="656"/>
      <c r="O62" s="656"/>
      <c r="P62" s="656"/>
      <c r="Q62" s="656"/>
      <c r="R62" s="656"/>
      <c r="S62" s="656"/>
      <c r="T62" s="656"/>
      <c r="U62" s="656"/>
      <c r="V62" s="656"/>
      <c r="W62" s="656"/>
      <c r="X62" s="656"/>
      <c r="Y62" s="656"/>
      <c r="Z62" s="656"/>
      <c r="AA62" s="656"/>
      <c r="AB62" s="656"/>
      <c r="AC62" s="656"/>
      <c r="AD62" s="656"/>
      <c r="AE62" s="656"/>
      <c r="AF62" s="656"/>
      <c r="AG62" s="656"/>
      <c r="AH62" s="656"/>
      <c r="AI62" s="656"/>
      <c r="AJ62" s="656"/>
      <c r="AK62" s="656"/>
      <c r="AL62" s="656"/>
      <c r="AM62" s="656"/>
      <c r="AN62" s="656"/>
      <c r="AO62" s="656"/>
    </row>
    <row r="63" customFormat="false" ht="12.8" hidden="false" customHeight="false" outlineLevel="0" collapsed="false">
      <c r="A63" s="656"/>
      <c r="B63" s="656"/>
      <c r="C63" s="656"/>
      <c r="D63" s="656"/>
      <c r="E63" s="656"/>
      <c r="F63" s="656"/>
      <c r="G63" s="656"/>
      <c r="H63" s="656"/>
      <c r="I63" s="656"/>
      <c r="J63" s="656"/>
      <c r="K63" s="656"/>
      <c r="L63" s="656"/>
      <c r="M63" s="656"/>
      <c r="N63" s="656"/>
      <c r="O63" s="656"/>
      <c r="P63" s="656"/>
      <c r="Q63" s="656"/>
      <c r="R63" s="656"/>
      <c r="S63" s="656"/>
      <c r="T63" s="656"/>
      <c r="U63" s="656"/>
      <c r="V63" s="656"/>
      <c r="W63" s="656"/>
      <c r="X63" s="656"/>
      <c r="Y63" s="656"/>
      <c r="Z63" s="656"/>
      <c r="AA63" s="656"/>
      <c r="AB63" s="656"/>
      <c r="AC63" s="656"/>
      <c r="AD63" s="656"/>
      <c r="AE63" s="656"/>
      <c r="AF63" s="656"/>
      <c r="AG63" s="656"/>
      <c r="AH63" s="656"/>
      <c r="AI63" s="656"/>
      <c r="AJ63" s="656"/>
      <c r="AK63" s="656"/>
      <c r="AL63" s="656"/>
      <c r="AM63" s="656"/>
      <c r="AN63" s="656"/>
      <c r="AO63" s="656"/>
    </row>
    <row r="64" customFormat="false" ht="12.8" hidden="false" customHeight="false" outlineLevel="0" collapsed="false">
      <c r="A64" s="656"/>
      <c r="B64" s="656"/>
      <c r="C64" s="656"/>
      <c r="D64" s="656"/>
      <c r="E64" s="656"/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  <c r="Q64" s="656"/>
      <c r="R64" s="656"/>
      <c r="S64" s="656"/>
      <c r="T64" s="656"/>
      <c r="U64" s="656"/>
      <c r="V64" s="656"/>
      <c r="W64" s="656"/>
      <c r="X64" s="656"/>
      <c r="Y64" s="656"/>
      <c r="Z64" s="656"/>
      <c r="AA64" s="656"/>
      <c r="AB64" s="656"/>
      <c r="AC64" s="656"/>
      <c r="AD64" s="656"/>
      <c r="AE64" s="656"/>
      <c r="AF64" s="656"/>
      <c r="AG64" s="656"/>
      <c r="AH64" s="656"/>
      <c r="AI64" s="656"/>
      <c r="AJ64" s="656"/>
      <c r="AK64" s="656"/>
      <c r="AL64" s="656"/>
      <c r="AM64" s="656"/>
      <c r="AN64" s="656"/>
      <c r="AO64" s="656"/>
    </row>
    <row r="65" customFormat="false" ht="12.8" hidden="false" customHeight="false" outlineLevel="0" collapsed="false">
      <c r="A65" s="656"/>
      <c r="B65" s="656"/>
      <c r="C65" s="656"/>
      <c r="D65" s="656"/>
      <c r="E65" s="656"/>
      <c r="F65" s="656"/>
      <c r="G65" s="656"/>
      <c r="H65" s="656"/>
      <c r="I65" s="656"/>
      <c r="J65" s="656"/>
      <c r="K65" s="656"/>
      <c r="L65" s="656"/>
      <c r="M65" s="656"/>
      <c r="N65" s="656"/>
      <c r="O65" s="656"/>
      <c r="P65" s="656"/>
      <c r="Q65" s="656"/>
      <c r="R65" s="656"/>
      <c r="S65" s="656"/>
      <c r="T65" s="656"/>
      <c r="U65" s="656"/>
      <c r="V65" s="656"/>
      <c r="W65" s="656"/>
      <c r="X65" s="656"/>
      <c r="Y65" s="656"/>
      <c r="Z65" s="656"/>
      <c r="AA65" s="656"/>
      <c r="AB65" s="656"/>
      <c r="AC65" s="656"/>
      <c r="AD65" s="656"/>
      <c r="AE65" s="656"/>
      <c r="AF65" s="656"/>
      <c r="AG65" s="656"/>
      <c r="AH65" s="656"/>
      <c r="AI65" s="656"/>
      <c r="AJ65" s="656"/>
      <c r="AK65" s="656"/>
      <c r="AL65" s="656"/>
      <c r="AM65" s="656"/>
      <c r="AN65" s="656"/>
      <c r="AO65" s="656"/>
    </row>
    <row r="66" customFormat="false" ht="12.8" hidden="false" customHeight="false" outlineLevel="0" collapsed="false">
      <c r="A66" s="656"/>
      <c r="B66" s="656"/>
      <c r="C66" s="656"/>
      <c r="D66" s="656"/>
      <c r="E66" s="656"/>
      <c r="F66" s="656"/>
      <c r="G66" s="656"/>
      <c r="H66" s="656"/>
      <c r="I66" s="656"/>
      <c r="J66" s="656"/>
      <c r="K66" s="656"/>
      <c r="L66" s="656"/>
      <c r="M66" s="656"/>
      <c r="N66" s="656"/>
      <c r="O66" s="656"/>
      <c r="P66" s="656"/>
      <c r="Q66" s="656"/>
      <c r="R66" s="656"/>
      <c r="S66" s="656"/>
      <c r="T66" s="656"/>
      <c r="U66" s="656"/>
      <c r="V66" s="656"/>
      <c r="W66" s="656"/>
      <c r="X66" s="656"/>
      <c r="Y66" s="656"/>
      <c r="Z66" s="656"/>
      <c r="AA66" s="656"/>
      <c r="AB66" s="656"/>
      <c r="AC66" s="656"/>
      <c r="AD66" s="656"/>
      <c r="AE66" s="656"/>
      <c r="AF66" s="656"/>
      <c r="AG66" s="656"/>
      <c r="AH66" s="656"/>
      <c r="AI66" s="656"/>
      <c r="AJ66" s="656"/>
      <c r="AK66" s="656"/>
      <c r="AL66" s="656"/>
      <c r="AM66" s="656"/>
      <c r="AN66" s="656"/>
      <c r="AO66" s="656"/>
    </row>
  </sheetData>
  <mergeCells count="7">
    <mergeCell ref="B4:B18"/>
    <mergeCell ref="C4:C18"/>
    <mergeCell ref="D4:D18"/>
    <mergeCell ref="E4:E18"/>
    <mergeCell ref="B19:B25"/>
    <mergeCell ref="C19:C25"/>
    <mergeCell ref="D19:D2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12030</TotalTime>
  <Application>LibreOffice/7.4.5.1$MacOSX_AARCH64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fi-FI</dc:language>
  <cp:lastModifiedBy/>
  <dcterms:modified xsi:type="dcterms:W3CDTF">2024-09-03T10:18:00Z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