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jpeg" ContentType="image/jpe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der summary" sheetId="1" state="visible" r:id="rId2"/>
    <sheet name="Dannolite" sheetId="2" state="hidden" r:id="rId3"/>
    <sheet name="PU holds" sheetId="3" state="visible" r:id="rId4"/>
    <sheet name="PE holds" sheetId="4" state="visible" r:id="rId5"/>
    <sheet name="Macros" sheetId="5" state="visible" r:id="rId6"/>
    <sheet name="Hardware &amp; others" sheetId="6" state="visible" r:id="rId7"/>
    <sheet name="Shipping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<sst xmlns="http://schemas.openxmlformats.org/spreadsheetml/2006/main" count="578" uniqueCount="299">
  <si>
    <t xml:space="preserve">Company/Name:</t>
  </si>
  <si>
    <t xml:space="preserve">EU VAT No.:</t>
  </si>
  <si>
    <t xml:space="preserve">Contact Name:</t>
  </si>
  <si>
    <t xml:space="preserve">GYM ORDER FORM</t>
  </si>
  <si>
    <t xml:space="preserve">Billing Address:</t>
  </si>
  <si>
    <t xml:space="preserve">Shipping Address:</t>
  </si>
  <si>
    <t xml:space="preserve">Contact: sales@kitkaclimbing.com</t>
  </si>
  <si>
    <t xml:space="preserve">tel.:</t>
  </si>
  <si>
    <t xml:space="preserve">www.kitkaclimbing.com</t>
  </si>
  <si>
    <t xml:space="preserve">e-mail:</t>
  </si>
  <si>
    <t xml:space="preserve">ADD BOLTS – cap head</t>
  </si>
  <si>
    <t xml:space="preserve">Please fill your order to the separate sheets found in tabs.</t>
  </si>
  <si>
    <t xml:space="preserve">Check stock levels:</t>
  </si>
  <si>
    <t xml:space="preserve">https://kitkaclimbing.com/stock-status/</t>
  </si>
  <si>
    <t xml:space="preserve">Ver. 2026-01</t>
  </si>
  <si>
    <t xml:space="preserve">Summary</t>
  </si>
  <si>
    <t xml:space="preserve">Hold &amp; bolt count</t>
  </si>
  <si>
    <t xml:space="preserve">Sets</t>
  </si>
  <si>
    <t xml:space="preserve">PCS</t>
  </si>
  <si>
    <t xml:space="preserve">Weight
 (kg)</t>
  </si>
  <si>
    <t xml:space="preserve">Price</t>
  </si>
  <si>
    <t xml:space="preserve">White</t>
  </si>
  <si>
    <t xml:space="preserve">YELLOW</t>
  </si>
  <si>
    <t xml:space="preserve">GREEN</t>
  </si>
  <si>
    <t xml:space="preserve">Red</t>
  </si>
  <si>
    <t xml:space="preserve">Orange</t>
  </si>
  <si>
    <t xml:space="preserve">BLUE</t>
  </si>
  <si>
    <t xml:space="preserve">Grey</t>
  </si>
  <si>
    <t xml:space="preserve">Black</t>
  </si>
  <si>
    <t xml:space="preserve">F. Orange</t>
  </si>
  <si>
    <t xml:space="preserve">F. Green</t>
  </si>
  <si>
    <t xml:space="preserve">F. Pink</t>
  </si>
  <si>
    <t xml:space="preserve">F. Yellow</t>
  </si>
  <si>
    <t xml:space="preserve">Signal Violet</t>
  </si>
  <si>
    <t xml:space="preserve">Mint</t>
  </si>
  <si>
    <t xml:space="preserve">US Orange</t>
  </si>
  <si>
    <t xml:space="preserve">US Green dark</t>
  </si>
  <si>
    <t xml:space="preserve">US Green light</t>
  </si>
  <si>
    <t xml:space="preserve">Pure White</t>
  </si>
  <si>
    <t xml:space="preserve">PU Dannomond</t>
  </si>
  <si>
    <t xml:space="preserve">x</t>
  </si>
  <si>
    <t xml:space="preserve">COLORS</t>
  </si>
  <si>
    <t xml:space="preserve">PE holds</t>
  </si>
  <si>
    <t xml:space="preserve">Traffic White RAL 9016</t>
  </si>
  <si>
    <t xml:space="preserve">ALL HOLDS</t>
  </si>
  <si>
    <t xml:space="preserve">Traffic Yellow RAL 1023</t>
  </si>
  <si>
    <t xml:space="preserve">Macros</t>
  </si>
  <si>
    <t xml:space="preserve">Required bolts</t>
  </si>
  <si>
    <t xml:space="preserve">Leaf Green RAL 6002</t>
  </si>
  <si>
    <t xml:space="preserve">Selected bolts</t>
  </si>
  <si>
    <t xml:space="preserve">Traffic Red RAL 3020</t>
  </si>
  <si>
    <t xml:space="preserve">Add required bolts</t>
  </si>
  <si>
    <t xml:space="preserve">Pastel Orange RAL 2003</t>
  </si>
  <si>
    <t xml:space="preserve">Others</t>
  </si>
  <si>
    <t xml:space="preserve">Sky Blue RAL 5015</t>
  </si>
  <si>
    <t xml:space="preserve">ALL</t>
  </si>
  <si>
    <t xml:space="preserve">Silver Grey RAL 7001</t>
  </si>
  <si>
    <t xml:space="preserve">Jet Black RAL 9005</t>
  </si>
  <si>
    <t xml:space="preserve"> </t>
  </si>
  <si>
    <t xml:space="preserve">F. Orange RAL 2005</t>
  </si>
  <si>
    <t xml:space="preserve">EUROS</t>
  </si>
  <si>
    <t xml:space="preserve">F. Green PANTONE 802C</t>
  </si>
  <si>
    <t xml:space="preserve">Price VAT 0 %</t>
  </si>
  <si>
    <t xml:space="preserve">F. Pink PANTONE 806C</t>
  </si>
  <si>
    <t xml:space="preserve">F. Yellow RAL 1026</t>
  </si>
  <si>
    <t xml:space="preserve">Signal Violet RAL 4008</t>
  </si>
  <si>
    <t xml:space="preserve">Mint RAL 6027</t>
  </si>
  <si>
    <t xml:space="preserve">Pure White (PU)</t>
  </si>
  <si>
    <t xml:space="preserve">Bolt lenghts (mm)</t>
  </si>
  <si>
    <t xml:space="preserve">SET</t>
  </si>
  <si>
    <t xml:space="preserve">Holds</t>
  </si>
  <si>
    <t xml:space="preserve">Weight (kg)</t>
  </si>
  <si>
    <t xml:space="preserve">PRICE VAT 0 %</t>
  </si>
  <si>
    <t xml:space="preserve">Purple</t>
  </si>
  <si>
    <t xml:space="preserve">Total weight (kg)</t>
  </si>
  <si>
    <t xml:space="preserve">PRICE VAT 0%</t>
  </si>
  <si>
    <t xml:space="preserve">PU Dannolite</t>
  </si>
  <si>
    <t xml:space="preserve">GROOVY</t>
  </si>
  <si>
    <t xml:space="preserve">Groovy Edges - Medium</t>
  </si>
  <si>
    <t xml:space="preserve">Groovy Edges - Small</t>
  </si>
  <si>
    <t xml:space="preserve">Groovy Slopers -  Big</t>
  </si>
  <si>
    <t xml:space="preserve">Groovy Slopers - Medium</t>
  </si>
  <si>
    <t xml:space="preserve">Goovy Bundle</t>
  </si>
  <si>
    <t xml:space="preserve">GRANITE</t>
  </si>
  <si>
    <t xml:space="preserve">Granite Big Sticks</t>
  </si>
  <si>
    <t xml:space="preserve">Granite Edge</t>
  </si>
  <si>
    <t xml:space="preserve">Granite Edge - L</t>
  </si>
  <si>
    <t xml:space="preserve">Granite Feet - Micro</t>
  </si>
  <si>
    <t xml:space="preserve">Granite Feet - Mini</t>
  </si>
  <si>
    <t xml:space="preserve">Granite Incuts</t>
  </si>
  <si>
    <t xml:space="preserve">Granite Oversize - M</t>
  </si>
  <si>
    <t xml:space="preserve">Granite Pinch</t>
  </si>
  <si>
    <t xml:space="preserve">Granite Plates</t>
  </si>
  <si>
    <t xml:space="preserve">Granite Rocks</t>
  </si>
  <si>
    <t xml:space="preserve">Granite Oversize - S</t>
  </si>
  <si>
    <t xml:space="preserve">Granite Bundle</t>
  </si>
  <si>
    <t xml:space="preserve">HALF DOME</t>
  </si>
  <si>
    <t xml:space="preserve">Half Dome - Arcturas</t>
  </si>
  <si>
    <t xml:space="preserve">Half Dome - Artic Sea</t>
  </si>
  <si>
    <t xml:space="preserve">Half Dome - Big Chill</t>
  </si>
  <si>
    <t xml:space="preserve">Half Dome - Bushido</t>
  </si>
  <si>
    <t xml:space="preserve">Half Dome - Feet</t>
  </si>
  <si>
    <t xml:space="preserve">Half Dome - Jet Stream</t>
  </si>
  <si>
    <t xml:space="preserve">Half Dome - Repo Man</t>
  </si>
  <si>
    <t xml:space="preserve">Half Dome - Shadows</t>
  </si>
  <si>
    <t xml:space="preserve">Half Dome - Zenith</t>
  </si>
  <si>
    <t xml:space="preserve">Half Dome Bundle</t>
  </si>
  <si>
    <t xml:space="preserve">MARE</t>
  </si>
  <si>
    <t xml:space="preserve">Mare Rings - L</t>
  </si>
  <si>
    <t xml:space="preserve">Mare Rings - M</t>
  </si>
  <si>
    <t xml:space="preserve">Mare Rings - S</t>
  </si>
  <si>
    <t xml:space="preserve">Mare Rings Bundle</t>
  </si>
  <si>
    <t xml:space="preserve">SCANDINAVIA</t>
  </si>
  <si>
    <t xml:space="preserve">Scandi Ergo Jugs - MEGA</t>
  </si>
  <si>
    <t xml:space="preserve">Scandi Fat Pinches</t>
  </si>
  <si>
    <t xml:space="preserve">Scandi Feet - Mini</t>
  </si>
  <si>
    <t xml:space="preserve">Scandi Feet - Nano</t>
  </si>
  <si>
    <t xml:space="preserve">Scandi Feet - Nano 2</t>
  </si>
  <si>
    <t xml:space="preserve">Scandi Jugs - L</t>
  </si>
  <si>
    <t xml:space="preserve">Scandi Jugs - M</t>
  </si>
  <si>
    <t xml:space="preserve">Scandi Jugs - MEGA</t>
  </si>
  <si>
    <t xml:space="preserve">Scandi Pinches - L</t>
  </si>
  <si>
    <t xml:space="preserve">Scandi Pinches - M</t>
  </si>
  <si>
    <t xml:space="preserve">Scandi Round Edges</t>
  </si>
  <si>
    <t xml:space="preserve">Scandi Round</t>
  </si>
  <si>
    <t xml:space="preserve">Scandi Two Hand Jugs</t>
  </si>
  <si>
    <t xml:space="preserve">Scandinavia Bundle Easy</t>
  </si>
  <si>
    <t xml:space="preserve">Scandinavia Bundle All</t>
  </si>
  <si>
    <t xml:space="preserve">SPACE</t>
  </si>
  <si>
    <t xml:space="preserve">Space Blocks - Mega</t>
  </si>
  <si>
    <t xml:space="preserve">Space Blocks - L</t>
  </si>
  <si>
    <t xml:space="preserve">Space Blocks - XL</t>
  </si>
  <si>
    <t xml:space="preserve">Space Edges</t>
  </si>
  <si>
    <t xml:space="preserve">Space Feet - Nano</t>
  </si>
  <si>
    <t xml:space="preserve">Space Flat Heads</t>
  </si>
  <si>
    <t xml:space="preserve">Space Oversize - L</t>
  </si>
  <si>
    <t xml:space="preserve">Space Long Edges</t>
  </si>
  <si>
    <t xml:space="preserve">Space Oversize - M</t>
  </si>
  <si>
    <t xml:space="preserve">Space Oversize - S</t>
  </si>
  <si>
    <t xml:space="preserve">Space Short Edges</t>
  </si>
  <si>
    <t xml:space="preserve">Space Bundle</t>
  </si>
  <si>
    <t xml:space="preserve">SPECIALS</t>
  </si>
  <si>
    <t xml:space="preserve">Ice cubes</t>
  </si>
  <si>
    <t xml:space="preserve">Three Way - Big</t>
  </si>
  <si>
    <t xml:space="preserve">Valentine´s </t>
  </si>
  <si>
    <t xml:space="preserve">Number of holds</t>
  </si>
  <si>
    <t xml:space="preserve">Bolt lengths (mm)</t>
  </si>
  <si>
    <t xml:space="preserve">ID</t>
  </si>
  <si>
    <t xml:space="preserve">DISTRIBUTOR PRICE VAT 0%</t>
  </si>
  <si>
    <t xml:space="preserve">US Gren light</t>
  </si>
  <si>
    <t xml:space="preserve">PU DANNOMOND</t>
  </si>
  <si>
    <t xml:space="preserve">DIMPLE</t>
  </si>
  <si>
    <t xml:space="preserve">Dimple 2 Hand jugs</t>
  </si>
  <si>
    <t xml:space="preserve">Dimple Jugs M</t>
  </si>
  <si>
    <t xml:space="preserve">Dimple Feet</t>
  </si>
  <si>
    <t xml:space="preserve">Dimple Jugs L</t>
  </si>
  <si>
    <t xml:space="preserve">Dimple Jugs S</t>
  </si>
  <si>
    <t xml:space="preserve">Dimple Jugs XL</t>
  </si>
  <si>
    <t xml:space="preserve">Dimple Bundle</t>
  </si>
  <si>
    <t xml:space="preserve">FACETS</t>
  </si>
  <si>
    <t xml:space="preserve">Facets 001</t>
  </si>
  <si>
    <t xml:space="preserve">Facets 002</t>
  </si>
  <si>
    <t xml:space="preserve">Facets 003</t>
  </si>
  <si>
    <t xml:space="preserve">Facets 004</t>
  </si>
  <si>
    <t xml:space="preserve">Facets 005</t>
  </si>
  <si>
    <t xml:space="preserve">Facets 006</t>
  </si>
  <si>
    <t xml:space="preserve">Facets 007</t>
  </si>
  <si>
    <t xml:space="preserve">Facets 008</t>
  </si>
  <si>
    <t xml:space="preserve">Facets 009</t>
  </si>
  <si>
    <t xml:space="preserve">Facets 010</t>
  </si>
  <si>
    <t xml:space="preserve">Facets 011</t>
  </si>
  <si>
    <t xml:space="preserve">Facets 012</t>
  </si>
  <si>
    <t xml:space="preserve">Facets 013</t>
  </si>
  <si>
    <t xml:space="preserve">Facets 014</t>
  </si>
  <si>
    <t xml:space="preserve">Facets Bundle</t>
  </si>
  <si>
    <t xml:space="preserve">FINALLY PU ( NEW!!!)</t>
  </si>
  <si>
    <t xml:space="preserve">Finally 001</t>
  </si>
  <si>
    <t xml:space="preserve">Finally 002</t>
  </si>
  <si>
    <t xml:space="preserve">Finally 003</t>
  </si>
  <si>
    <t xml:space="preserve">Finally 004</t>
  </si>
  <si>
    <t xml:space="preserve">Finally 005</t>
  </si>
  <si>
    <t xml:space="preserve">Finally 006</t>
  </si>
  <si>
    <t xml:space="preserve">Finally 007</t>
  </si>
  <si>
    <t xml:space="preserve">Finally 008</t>
  </si>
  <si>
    <t xml:space="preserve">Finally Bundle</t>
  </si>
  <si>
    <t xml:space="preserve">Groovy Edges – Medium</t>
  </si>
  <si>
    <t xml:space="preserve">Groovy Slopers – Big</t>
  </si>
  <si>
    <t xml:space="preserve">Groovy Bundle</t>
  </si>
  <si>
    <t xml:space="preserve">Granite Feet Micro II</t>
  </si>
  <si>
    <t xml:space="preserve">Half Dome Arcturas</t>
  </si>
  <si>
    <t xml:space="preserve">Half Dome Arctic Sea</t>
  </si>
  <si>
    <t xml:space="preserve">Half Dome Big Chill</t>
  </si>
  <si>
    <t xml:space="preserve">Half Dome Bushido</t>
  </si>
  <si>
    <t xml:space="preserve">Half Dome Feet</t>
  </si>
  <si>
    <t xml:space="preserve">Half Dome Jet Stream</t>
  </si>
  <si>
    <t xml:space="preserve">Half Dome Repo Man</t>
  </si>
  <si>
    <t xml:space="preserve">Half Dome Shadows</t>
  </si>
  <si>
    <t xml:space="preserve">Half Dome Zenith</t>
  </si>
  <si>
    <t xml:space="preserve">Scandi Feet – Mini</t>
  </si>
  <si>
    <t xml:space="preserve">Scandi Jugs – L</t>
  </si>
  <si>
    <t xml:space="preserve">Scandi Bundle Easy</t>
  </si>
  <si>
    <t xml:space="preserve">Scandi Bundle All</t>
  </si>
  <si>
    <t xml:space="preserve">SLICKS</t>
  </si>
  <si>
    <t xml:space="preserve">Slicks 001</t>
  </si>
  <si>
    <t xml:space="preserve">Slicks 002</t>
  </si>
  <si>
    <t xml:space="preserve">Slicks 003</t>
  </si>
  <si>
    <t xml:space="preserve">Slicks 005</t>
  </si>
  <si>
    <t xml:space="preserve">Slicks 006</t>
  </si>
  <si>
    <t xml:space="preserve">Slicks 007</t>
  </si>
  <si>
    <t xml:space="preserve">Slicks 008</t>
  </si>
  <si>
    <t xml:space="preserve">Slicks 009</t>
  </si>
  <si>
    <t xml:space="preserve">Slicks 010</t>
  </si>
  <si>
    <t xml:space="preserve">Slicks 011</t>
  </si>
  <si>
    <t xml:space="preserve">Slicks 012</t>
  </si>
  <si>
    <t xml:space="preserve">Slicks 013</t>
  </si>
  <si>
    <t xml:space="preserve">Slicks 014</t>
  </si>
  <si>
    <t xml:space="preserve">Slicks Bundle</t>
  </si>
  <si>
    <t xml:space="preserve">Valentine´s</t>
  </si>
  <si>
    <t xml:space="preserve">PE Climbing holds</t>
  </si>
  <si>
    <t xml:space="preserve">Dimple 2 Hand Jugs</t>
  </si>
  <si>
    <t xml:space="preserve">Dimple bundle</t>
  </si>
  <si>
    <t xml:space="preserve">Weight
(kg)</t>
  </si>
  <si>
    <t xml:space="preserve">PRICE 
VAT 0 %</t>
  </si>
  <si>
    <t xml:space="preserve">PRICE
VAT 0%</t>
  </si>
  <si>
    <t xml:space="preserve">Macros – fiberglass</t>
  </si>
  <si>
    <t xml:space="preserve">FINALLY TEXTURE</t>
  </si>
  <si>
    <t xml:space="preserve">Finally MC 01</t>
  </si>
  <si>
    <t xml:space="preserve">Finally MC 02</t>
  </si>
  <si>
    <t xml:space="preserve">Finally MC 03</t>
  </si>
  <si>
    <t xml:space="preserve">Finally MC 04</t>
  </si>
  <si>
    <t xml:space="preserve">Finally MC 05</t>
  </si>
  <si>
    <t xml:space="preserve">Finally MC Bundle</t>
  </si>
  <si>
    <t xml:space="preserve">FINALLY DUAL</t>
  </si>
  <si>
    <t xml:space="preserve">Finally Dual 01</t>
  </si>
  <si>
    <t xml:space="preserve">Finally Dual 02</t>
  </si>
  <si>
    <t xml:space="preserve">Finally Dual 03</t>
  </si>
  <si>
    <t xml:space="preserve">Finally Dual 04</t>
  </si>
  <si>
    <t xml:space="preserve">Finally Dual 05</t>
  </si>
  <si>
    <t xml:space="preserve">Finally Dual Bundle</t>
  </si>
  <si>
    <t xml:space="preserve">Rolls</t>
  </si>
  <si>
    <t xml:space="preserve">Grip tapes</t>
  </si>
  <si>
    <t xml:space="preserve">Grip tape 18.3m</t>
  </si>
  <si>
    <t xml:space="preserve">Bolts - price list</t>
  </si>
  <si>
    <t xml:space="preserve">M10 Cap head bolts DIN 912</t>
  </si>
  <si>
    <t xml:space="preserve">M10 Countersunk bolt DIN 7991</t>
  </si>
  <si>
    <t xml:space="preserve">5 mm wood screw - philips head</t>
  </si>
  <si>
    <t xml:space="preserve">Weight (g/10mm)</t>
  </si>
  <si>
    <t xml:space="preserve">35 mm</t>
  </si>
  <si>
    <t xml:space="preserve">40 mm</t>
  </si>
  <si>
    <t xml:space="preserve">50 mm</t>
  </si>
  <si>
    <t xml:space="preserve">60 mm</t>
  </si>
  <si>
    <t xml:space="preserve">70 mm</t>
  </si>
  <si>
    <t xml:space="preserve">80 mm</t>
  </si>
  <si>
    <t xml:space="preserve">90 mm</t>
  </si>
  <si>
    <t xml:space="preserve">100 mm</t>
  </si>
  <si>
    <t xml:space="preserve">120 mm</t>
  </si>
  <si>
    <t xml:space="preserve">140 mm</t>
  </si>
  <si>
    <t xml:space="preserve">160 mm</t>
  </si>
  <si>
    <t xml:space="preserve">180 mm</t>
  </si>
  <si>
    <t xml:space="preserve">200 mm</t>
  </si>
  <si>
    <t xml:space="preserve">233 mm</t>
  </si>
  <si>
    <t xml:space="preserve">Pieces</t>
  </si>
  <si>
    <t xml:space="preserve">Bolts and screws</t>
  </si>
  <si>
    <t xml:space="preserve">Totals</t>
  </si>
  <si>
    <t xml:space="preserve">T-nuts</t>
  </si>
  <si>
    <t xml:space="preserve">T-nut 13mm</t>
  </si>
  <si>
    <t xml:space="preserve">Square plate nut</t>
  </si>
  <si>
    <t xml:space="preserve">Shipping cost</t>
  </si>
  <si>
    <t xml:space="preserve">Country</t>
  </si>
  <si>
    <t xml:space="preserve">0-25 kg</t>
  </si>
  <si>
    <t xml:space="preserve">25-55 kg</t>
  </si>
  <si>
    <t xml:space="preserve">55-80 kg</t>
  </si>
  <si>
    <t xml:space="preserve">plus 80 kg</t>
  </si>
  <si>
    <t xml:space="preserve">Germany</t>
  </si>
  <si>
    <t xml:space="preserve">70 €+ 0,3 € per 1 kg (from 80 kg)</t>
  </si>
  <si>
    <t xml:space="preserve">Austria</t>
  </si>
  <si>
    <t xml:space="preserve">100 € + 0,46 € per 1 kg (from 80 kg)</t>
  </si>
  <si>
    <t xml:space="preserve">Belgium</t>
  </si>
  <si>
    <t xml:space="preserve">Croatia</t>
  </si>
  <si>
    <t xml:space="preserve">Czech Republic</t>
  </si>
  <si>
    <t xml:space="preserve">Denmark</t>
  </si>
  <si>
    <t xml:space="preserve">France</t>
  </si>
  <si>
    <t xml:space="preserve">Hungary</t>
  </si>
  <si>
    <t xml:space="preserve">Italy</t>
  </si>
  <si>
    <t xml:space="preserve">Luxembourg</t>
  </si>
  <si>
    <t xml:space="preserve">Netherlands</t>
  </si>
  <si>
    <t xml:space="preserve">Poland</t>
  </si>
  <si>
    <t xml:space="preserve">Slovakia</t>
  </si>
  <si>
    <t xml:space="preserve">Slovenia</t>
  </si>
  <si>
    <t xml:space="preserve">Spain</t>
  </si>
  <si>
    <t xml:space="preserve">UK</t>
  </si>
  <si>
    <t xml:space="preserve">Finland</t>
  </si>
  <si>
    <t xml:space="preserve">Estonia</t>
  </si>
  <si>
    <t xml:space="preserve">Ireland</t>
  </si>
  <si>
    <t xml:space="preserve">Latvia</t>
  </si>
  <si>
    <t xml:space="preserve"> 150 € + 0,6 € per 1 kg (from 80 kg)</t>
  </si>
  <si>
    <t xml:space="preserve">Lithuania</t>
  </si>
  <si>
    <t xml:space="preserve">Portugal</t>
  </si>
  <si>
    <t xml:space="preserve">Sweden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</si>
</sst>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[$$]#,##0.00;[RED]\-[$$]#,##0.00"/>
    <numFmt numFmtId="166" formatCode="@"/>
    <numFmt numFmtId="167" formatCode="General"/>
    <numFmt numFmtId="168" formatCode="0"/>
    <numFmt numFmtId="169" formatCode="0.0"/>
    <numFmt numFmtId="170" formatCode="#,##0.00\ [$€-1]"/>
    <numFmt numFmtId="171" formatCode="0.00"/>
    <numFmt numFmtId="172" formatCode="#,##0.00\ [$€-1];[RED]\-#,##0.00\ [$€-1]"/>
    <numFmt numFmtId="173" formatCode="#,##0\ [$€-1];[RED]\-#,##0\ [$€-1]"/>
    <numFmt numFmtId="174" formatCode="#,##0\ [$€-40C]"/>
    <numFmt numFmtId="175" formatCode="#,##0.00&quot; €&quot;"/>
    <numFmt numFmtId="176" formatCode="0.000"/>
    <numFmt numFmtId="177" formatCode="#,##0.00"/>
    <numFmt numFmtId="178" formatCode="#,##0.00\ [$€-40B]"/>
    <numFmt numFmtId="179" formatCode="0\ [$€-40B];\-0\ [$€-40B]"/>
    <numFmt numFmtId="180" formatCode="#,##0\ [$€-40B];[RED]\-#,##0\ [$€-40B]"/>
  </numFmts>
  <fonts count="6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Arial Unicode MS"/>
      <family val="2"/>
      <charset val="1"/>
    </font>
    <font>
      <sz val="12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Arial"/>
      <family val="2"/>
      <charset val="1"/>
    </font>
    <font>
      <sz val="10"/>
      <color rgb="FFFFFFFF"/>
      <name val="Calibri"/>
      <family val="2"/>
      <charset val="1"/>
    </font>
    <font>
      <u val="single"/>
      <sz val="12"/>
      <color rgb="FF0000FF"/>
      <name val="Calibri"/>
      <family val="2"/>
      <charset val="1"/>
    </font>
    <font>
      <u val="single"/>
      <sz val="10"/>
      <color rgb="FF0000D4"/>
      <name val="Calibri"/>
      <family val="2"/>
      <charset val="1"/>
    </font>
    <font>
      <b val="true"/>
      <u val="single"/>
      <sz val="12"/>
      <color rgb="FFFFFFFF"/>
      <name val="Calibri"/>
      <family val="0"/>
      <charset val="1"/>
    </font>
    <font>
      <u val="single"/>
      <sz val="10"/>
      <color rgb="FFFFFFFF"/>
      <name val="Calibri"/>
      <family val="0"/>
      <charset val="1"/>
    </font>
    <font>
      <sz val="18"/>
      <color rgb="FF000000"/>
      <name val="Calibri"/>
      <family val="0"/>
      <charset val="1"/>
    </font>
    <font>
      <u val="single"/>
      <sz val="10"/>
      <color rgb="FF1F497D"/>
      <name val="Calibri"/>
      <family val="0"/>
      <charset val="1"/>
    </font>
    <font>
      <sz val="10"/>
      <color rgb="FFFFFFFF"/>
      <name val="Arial"/>
      <family val="2"/>
      <charset val="1"/>
    </font>
    <font>
      <sz val="22"/>
      <color rgb="FFFFFFFF"/>
      <name val="Arial"/>
      <family val="2"/>
      <charset val="1"/>
    </font>
    <font>
      <b val="true"/>
      <sz val="22"/>
      <color rgb="FFFFFFFF"/>
      <name val="Arial"/>
      <family val="2"/>
      <charset val="1"/>
    </font>
    <font>
      <sz val="22"/>
      <color rgb="FFFFFFFF"/>
      <name val="Calibri"/>
      <family val="0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22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sz val="12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1"/>
      <name val="Arial"/>
      <family val="2"/>
      <charset val="1"/>
    </font>
    <font>
      <sz val="14"/>
      <color rgb="FF333333"/>
      <name val="Arial"/>
      <family val="2"/>
      <charset val="1"/>
    </font>
    <font>
      <sz val="14"/>
      <color rgb="FF333333"/>
      <name val="Helvetica Neue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0"/>
      <charset val="1"/>
    </font>
    <font>
      <b val="true"/>
      <sz val="11"/>
      <color rgb="FF00008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2"/>
      <color rgb="FFFFFFFF"/>
      <name val="Calibri"/>
      <family val="2"/>
      <charset val="1"/>
    </font>
    <font>
      <b val="true"/>
      <sz val="18"/>
      <color rgb="FFFFFF00"/>
      <name val="Calibri"/>
      <family val="0"/>
      <charset val="1"/>
    </font>
    <font>
      <sz val="12"/>
      <color rgb="FFA6A6A6"/>
      <name val="Calibri"/>
      <family val="0"/>
      <charset val="1"/>
    </font>
    <font>
      <sz val="12"/>
      <color rgb="FF0000FF"/>
      <name val="Calibri"/>
      <family val="0"/>
      <charset val="1"/>
    </font>
    <font>
      <sz val="10"/>
      <name val="Calibri"/>
      <family val="0"/>
      <charset val="1"/>
    </font>
    <font>
      <b val="true"/>
      <sz val="12"/>
      <color rgb="FF0000FF"/>
      <name val="Calibri"/>
      <family val="0"/>
      <charset val="1"/>
    </font>
    <font>
      <sz val="12"/>
      <color rgb="FF000090"/>
      <name val="Calibri"/>
      <family val="0"/>
      <charset val="1"/>
    </font>
    <font>
      <b val="true"/>
      <sz val="12"/>
      <color rgb="FF000090"/>
      <name val="Calibri"/>
      <family val="0"/>
      <charset val="1"/>
    </font>
    <font>
      <b val="true"/>
      <sz val="10"/>
      <name val="Calibri"/>
      <family val="0"/>
      <charset val="1"/>
    </font>
    <font>
      <sz val="10"/>
      <name val="Calibri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8"/>
      <color rgb="FFFFFF00"/>
      <name val="Calibri"/>
      <family val="2"/>
      <charset val="1"/>
    </font>
    <font>
      <sz val="12"/>
      <color rgb="FFFFFFFF"/>
      <name val="Calibri"/>
      <family val="0"/>
      <charset val="1"/>
    </font>
    <font>
      <sz val="10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16"/>
      <color rgb="FFFFFF00"/>
      <name val="Calibri"/>
      <family val="0"/>
      <charset val="1"/>
    </font>
    <font>
      <b val="true"/>
      <sz val="10"/>
      <name val="Calibri"/>
      <family val="2"/>
      <charset val="1"/>
    </font>
    <font>
      <b val="true"/>
      <sz val="12"/>
      <color rgb="FFFFFFFF"/>
      <name val="Calibri"/>
      <family val="0"/>
      <charset val="1"/>
    </font>
    <font>
      <sz val="22"/>
      <color rgb="FF000000"/>
      <name val="Calibri"/>
      <family val="0"/>
      <charset val="1"/>
    </font>
    <font>
      <b val="true"/>
      <sz val="22"/>
      <color rgb="FF000000"/>
      <name val="Calibri"/>
      <family val="0"/>
      <charset val="1"/>
    </font>
  </fonts>
  <fills count="37">
    <fill>
      <patternFill patternType="none"/>
    </fill>
    <fill>
      <patternFill patternType="gray125"/>
    </fill>
    <fill>
      <patternFill patternType="solid">
        <fgColor rgb="FF4F81BD"/>
        <bgColor rgb="FF808080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00080"/>
      </patternFill>
    </fill>
    <fill>
      <patternFill patternType="solid">
        <fgColor rgb="FF999999"/>
        <bgColor rgb="FF969696"/>
      </patternFill>
    </fill>
    <fill>
      <patternFill patternType="solid">
        <fgColor rgb="FFFFFF00"/>
        <bgColor rgb="FFFCF305"/>
      </patternFill>
    </fill>
    <fill>
      <patternFill patternType="solid">
        <fgColor rgb="FF00800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3366FF"/>
        <bgColor rgb="FF4F81BD"/>
      </patternFill>
    </fill>
    <fill>
      <patternFill patternType="solid">
        <fgColor rgb="FF808080"/>
        <bgColor rgb="FF969696"/>
      </patternFill>
    </fill>
    <fill>
      <patternFill patternType="solid">
        <fgColor rgb="FF00FF00"/>
        <bgColor rgb="FF1FB714"/>
      </patternFill>
    </fill>
    <fill>
      <patternFill patternType="solid">
        <fgColor rgb="FFFF00FF"/>
        <bgColor rgb="FFFF00FF"/>
      </patternFill>
    </fill>
    <fill>
      <patternFill patternType="solid">
        <fgColor rgb="FFCC99FF"/>
        <bgColor rgb="FFFF99CC"/>
      </patternFill>
    </fill>
    <fill>
      <patternFill patternType="solid">
        <fgColor rgb="FF00CCCC"/>
        <bgColor rgb="FF33CCCC"/>
      </patternFill>
    </fill>
    <fill>
      <patternFill patternType="solid">
        <fgColor rgb="FF9BBB59"/>
        <bgColor rgb="FFA6A6A6"/>
      </patternFill>
    </fill>
    <fill>
      <patternFill patternType="solid">
        <fgColor rgb="FFF2F2F2"/>
        <bgColor rgb="FFEEEEEE"/>
      </patternFill>
    </fill>
    <fill>
      <patternFill patternType="solid">
        <fgColor rgb="FFEEEEEE"/>
        <bgColor rgb="FFF2F2F2"/>
      </patternFill>
    </fill>
    <fill>
      <patternFill patternType="solid">
        <fgColor rgb="FF604A7B"/>
        <bgColor rgb="FF404040"/>
      </patternFill>
    </fill>
    <fill>
      <patternFill patternType="solid">
        <fgColor rgb="FFCCCCCC"/>
        <bgColor rgb="FFC0C0C0"/>
      </patternFill>
    </fill>
    <fill>
      <patternFill patternType="solid">
        <fgColor rgb="FF000090"/>
        <bgColor rgb="FF000080"/>
      </patternFill>
    </fill>
    <fill>
      <patternFill patternType="solid">
        <fgColor rgb="FF404040"/>
        <bgColor rgb="FF333333"/>
      </patternFill>
    </fill>
    <fill>
      <patternFill patternType="solid">
        <fgColor rgb="FFA6A6A6"/>
        <bgColor rgb="FF999999"/>
      </patternFill>
    </fill>
    <fill>
      <patternFill patternType="solid">
        <fgColor rgb="FFCCFFCC"/>
        <bgColor rgb="FFCFE7F5"/>
      </patternFill>
    </fill>
    <fill>
      <patternFill patternType="solid">
        <fgColor rgb="FFFFFF99"/>
        <bgColor rgb="FFF2F2F2"/>
      </patternFill>
    </fill>
    <fill>
      <patternFill patternType="solid">
        <fgColor rgb="FFFCF305"/>
        <bgColor rgb="FFFFFF00"/>
      </patternFill>
    </fill>
    <fill>
      <patternFill patternType="solid">
        <fgColor rgb="FF1FB714"/>
        <bgColor rgb="FF008000"/>
      </patternFill>
    </fill>
    <fill>
      <patternFill patternType="solid">
        <fgColor rgb="FF3333FF"/>
        <bgColor rgb="FF333399"/>
      </patternFill>
    </fill>
    <fill>
      <patternFill patternType="solid">
        <fgColor rgb="FF333333"/>
        <bgColor rgb="FF404040"/>
      </patternFill>
    </fill>
    <fill>
      <patternFill patternType="solid">
        <fgColor rgb="FFCFE7F5"/>
        <bgColor rgb="FFEEEEEE"/>
      </patternFill>
    </fill>
    <fill>
      <patternFill patternType="solid">
        <fgColor rgb="FF17375E"/>
        <bgColor rgb="FF193769"/>
      </patternFill>
    </fill>
    <fill>
      <patternFill patternType="solid">
        <fgColor rgb="FF969696"/>
        <bgColor rgb="FF999999"/>
      </patternFill>
    </fill>
    <fill>
      <patternFill patternType="solid">
        <fgColor rgb="FFC0C0C0"/>
        <bgColor rgb="FFCCCCCC"/>
      </patternFill>
    </fill>
    <fill>
      <patternFill patternType="solid">
        <fgColor rgb="FF333399"/>
        <bgColor rgb="FF193769"/>
      </patternFill>
    </fill>
    <fill>
      <patternFill patternType="solid">
        <fgColor rgb="FF193769"/>
        <bgColor rgb="FF17375E"/>
      </patternFill>
    </fill>
    <fill>
      <patternFill patternType="solid">
        <fgColor rgb="FF99CC00"/>
        <bgColor rgb="FF9BBB59"/>
      </patternFill>
    </fill>
  </fills>
  <borders count="4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/>
      <top/>
      <bottom style="thick"/>
      <diagonal/>
    </border>
    <border diagonalUp="false" diagonalDown="false">
      <left style="thick"/>
      <right/>
      <top style="thin"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/>
      <right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/>
      <top style="thick"/>
      <bottom style="thick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ck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ck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thick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hair"/>
      <right/>
      <top style="thin">
        <color rgb="FFC0C0C0"/>
      </top>
      <bottom style="thin">
        <color rgb="FFC0C0C0"/>
      </bottom>
      <diagonal/>
    </border>
    <border diagonalUp="false" diagonalDown="false">
      <left style="hair"/>
      <right/>
      <top/>
      <bottom style="thin">
        <color rgb="FFC0C0C0"/>
      </bottom>
      <diagonal/>
    </border>
    <border diagonalUp="false" diagonalDown="false">
      <left style="thick"/>
      <right/>
      <top style="thin">
        <color rgb="FFC0C0C0"/>
      </top>
      <bottom style="thick"/>
      <diagonal/>
    </border>
    <border diagonalUp="false" diagonalDown="false">
      <left/>
      <right/>
      <top style="thin">
        <color rgb="FFC0C0C0"/>
      </top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>
        <color rgb="FFC0C0C0"/>
      </bottom>
      <diagonal/>
    </border>
    <border diagonalUp="false" diagonalDown="false">
      <left/>
      <right style="thin"/>
      <top style="thin">
        <color rgb="FFC0C0C0"/>
      </top>
      <bottom style="thin">
        <color rgb="FFC0C0C0"/>
      </bottom>
      <diagonal/>
    </border>
    <border diagonalUp="false" diagonalDown="false">
      <left/>
      <right style="thin"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/>
      <right style="thin"/>
      <top style="thin">
        <color rgb="FFC0C0C0"/>
      </top>
      <bottom style="thin"/>
      <diagonal/>
    </border>
    <border diagonalUp="false" diagonalDown="false">
      <left style="thick"/>
      <right/>
      <top style="thin">
        <color rgb="FFC0C0C0"/>
      </top>
      <bottom style="thin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/>
      <right style="thick"/>
      <top style="thin">
        <color rgb="FFC0C0C0"/>
      </top>
      <bottom style="thin">
        <color rgb="FFC0C0C0"/>
      </bottom>
      <diagonal/>
    </border>
    <border diagonalUp="false" diagonalDown="false">
      <left/>
      <right style="thick"/>
      <top style="thin">
        <color rgb="FFC0C0C0"/>
      </top>
      <bottom style="thick"/>
      <diagonal/>
    </border>
    <border diagonalUp="false" diagonalDown="false">
      <left/>
      <right style="thick"/>
      <top/>
      <bottom style="thin">
        <color rgb="FFC0C0C0"/>
      </bottom>
      <diagonal/>
    </border>
    <border diagonalUp="false" diagonalDown="false">
      <left/>
      <right style="thin"/>
      <top style="thin"/>
      <bottom style="thick"/>
      <diagonal/>
    </border>
    <border diagonalUp="false" diagonalDown="false">
      <left style="thin"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2" borderId="0" applyFont="true" applyBorder="false" applyAlignment="true" applyProtection="false">
      <alignment horizontal="general" vertical="bottom" textRotation="0" wrapText="false" indent="0" shrinkToFit="false"/>
    </xf>
  </cellStyleXfs>
  <cellXfs count="8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3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6" fontId="5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5" fillId="3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5" fillId="3" borderId="0" xfId="0" applyFont="true" applyBorder="false" applyAlignment="true" applyProtection="true">
      <alignment horizontal="left" vertical="bottom" textRotation="0" wrapText="true" indent="0" shrinkToFit="false"/>
      <protection locked="true" hidden="tru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5" fillId="3" borderId="0" xfId="0" applyFont="true" applyBorder="false" applyAlignment="true" applyProtection="true">
      <alignment horizontal="center" vertical="bottom" textRotation="0" wrapText="true" indent="0" shrinkToFit="false"/>
      <protection locked="true" hidden="true"/>
    </xf>
    <xf numFmtId="164" fontId="7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5" fillId="3" borderId="3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5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3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3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true"/>
    </xf>
    <xf numFmtId="164" fontId="14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6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6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7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4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8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0" fillId="5" borderId="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1" fillId="3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6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9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0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1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2" fillId="4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2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3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4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5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3" fillId="16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7" borderId="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0" fillId="18" borderId="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24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6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3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4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5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8" borderId="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24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7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8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9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0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1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2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13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4" fillId="4" borderId="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0" fillId="1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1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1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1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24" fillId="1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1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1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8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9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0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1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2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8" borderId="1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4" fillId="1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8" fillId="4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4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8" borderId="10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8" fontId="24" fillId="18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71" fontId="24" fillId="18" borderId="0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26" fillId="20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2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9" fillId="2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3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18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8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18" borderId="14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8" fontId="23" fillId="18" borderId="15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68" fontId="0" fillId="18" borderId="15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71" fontId="24" fillId="18" borderId="15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70" fontId="24" fillId="1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1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18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18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4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1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17" xfId="0" applyFont="true" applyBorder="true" applyAlignment="true" applyProtection="true">
      <alignment horizontal="left" vertical="bottom" textRotation="0" wrapText="false" indent="0" shrinkToFit="false"/>
      <protection locked="false" hidden="true"/>
    </xf>
    <xf numFmtId="168" fontId="30" fillId="4" borderId="18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71" fontId="28" fillId="4" borderId="18" xfId="0" applyFont="true" applyBorder="true" applyAlignment="true" applyProtection="true">
      <alignment horizontal="center" vertical="bottom" textRotation="0" wrapText="false" indent="0" shrinkToFit="false"/>
      <protection locked="false" hidden="true"/>
    </xf>
    <xf numFmtId="170" fontId="28" fillId="4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7" fillId="4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23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3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8" fillId="4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8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4" borderId="1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1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20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31" fillId="20" borderId="2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3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0" fillId="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0" fontId="20" fillId="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32" fillId="1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23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3" fillId="1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3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1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right" vertical="bottom" textRotation="0" wrapText="false" indent="0" shrinkToFit="false"/>
      <protection locked="true" hidden="true"/>
    </xf>
    <xf numFmtId="164" fontId="3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6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6" fontId="3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35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4" fontId="37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3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4" fontId="3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7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74" fontId="3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38" fillId="21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9" fillId="3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6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7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8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9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0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1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4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2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3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4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1" fillId="21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1" fillId="21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1" fillId="21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41" fillId="21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0" fillId="21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1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21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0" fillId="21" borderId="0" xfId="22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39" fillId="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6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7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8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9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0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1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2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1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2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2" fillId="2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2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39" fillId="22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2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2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22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6" fillId="23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2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2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5" fontId="6" fillId="23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5" fillId="23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41" fillId="23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5" fillId="23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8" fontId="7" fillId="2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2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3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3" borderId="2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7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5" fillId="24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45" fillId="25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4" fillId="3" borderId="2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2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7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6" fillId="24" borderId="2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4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24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24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7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2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2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7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2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3" borderId="2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7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6" fontId="7" fillId="8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7" fillId="1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4" fillId="0" borderId="2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3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8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1" fontId="7" fillId="14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5" fontId="7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6" fillId="24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23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7" fillId="2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9" fillId="23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3" fillId="23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47" fillId="0" borderId="1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3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3" borderId="2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6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7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8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9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1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11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9" fillId="4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12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1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14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7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3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48" fillId="24" borderId="22" xfId="2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7" fontId="7" fillId="24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7" fillId="24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24" borderId="2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2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23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8" fontId="9" fillId="23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8" fontId="7" fillId="23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4" fontId="44" fillId="3" borderId="2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3" borderId="2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4" fillId="24" borderId="22" xfId="2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23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6" fillId="2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2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2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3" fillId="2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5" fontId="49" fillId="3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6" fillId="24" borderId="2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2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7" fillId="24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8" fontId="6" fillId="24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8" fontId="6" fillId="24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44" fillId="3" borderId="2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7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3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5" fillId="24" borderId="3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45" fillId="25" borderId="3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general" vertical="top" textRotation="0" wrapText="false" indent="0" shrinkToFit="false"/>
      <protection locked="true" hidden="true"/>
    </xf>
    <xf numFmtId="167" fontId="7" fillId="3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5" fontId="7" fillId="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3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2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2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2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1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0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2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6" fillId="3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1" fontId="6" fillId="3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5" fontId="6" fillId="3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7" fontId="4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22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1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4" borderId="8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4" borderId="32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4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30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3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9" fontId="27" fillId="4" borderId="0" xfId="22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7" fillId="21" borderId="0" xfId="22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6" fillId="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6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7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8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9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0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1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7" fillId="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2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5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6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6" fillId="17" borderId="33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16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2" fillId="2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2" fillId="2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2" fillId="2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40" fillId="29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40" fillId="29" borderId="0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39" fillId="29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9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9" borderId="33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29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5" fontId="6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5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9" fontId="6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5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41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4" fontId="5" fillId="5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64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3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" borderId="2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8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5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6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4" fillId="17" borderId="3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5" fillId="1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45" fillId="2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15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4" fillId="17" borderId="3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5" fillId="18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45" fillId="2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8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7" fillId="3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6" fillId="30" borderId="2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5" fontId="6" fillId="3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6" fillId="5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5" fontId="6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5" fontId="7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9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8" fontId="7" fillId="5" borderId="33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8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5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5" fontId="6" fillId="24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0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5" fontId="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9" fontId="6" fillId="6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5" fontId="6" fillId="11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11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11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4" fillId="11" borderId="3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11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5" fillId="11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0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0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0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16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9" fontId="7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5" fontId="6" fillId="5" borderId="22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7" fillId="5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5" borderId="0" xfId="0" applyFont="true" applyBorder="true" applyAlignment="true" applyProtection="true">
      <alignment horizontal="general" vertical="bottom" textRotation="0" wrapText="false" indent="0" shrinkToFit="false"/>
      <protection locked="false" hidden="true"/>
    </xf>
    <xf numFmtId="168" fontId="7" fillId="5" borderId="0" xfId="0" applyFont="true" applyBorder="false" applyAlignment="true" applyProtection="true">
      <alignment horizontal="general" vertical="bottom" textRotation="0" wrapText="false" indent="0" shrinkToFit="false"/>
      <protection locked="false" hidden="true"/>
    </xf>
    <xf numFmtId="175" fontId="7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9" fontId="6" fillId="5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8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9" fontId="7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5" fontId="6" fillId="5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43" fillId="5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9" fontId="6" fillId="3" borderId="2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30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1" fontId="7" fillId="30" borderId="22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79" fontId="6" fillId="30" borderId="22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6" fillId="5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7" fillId="5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1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1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5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5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43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49" fillId="3" borderId="2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7" fillId="3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7" fontId="7" fillId="30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80" fontId="6" fillId="30" borderId="2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9" fontId="6" fillId="30" borderId="2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7" fillId="30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5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7" fillId="3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5" fontId="6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7" fillId="7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8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5" borderId="2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4" fillId="17" borderId="3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5" fillId="1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45" fillId="20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4" fontId="7" fillId="3" borderId="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7" fillId="3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7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8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9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0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1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0" fillId="4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2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4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55" fillId="17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6" fillId="3" borderId="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1" fontId="6" fillId="3" borderId="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5" fontId="6" fillId="3" borderId="8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49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0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9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2" fillId="4" borderId="0" xfId="22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21" fillId="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6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7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8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9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0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1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2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3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21" fillId="14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56" fillId="2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5" fillId="18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5" fillId="20" borderId="2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8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5" fillId="1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5" fillId="2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7" fillId="30" borderId="2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0" borderId="3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9" fontId="6" fillId="5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9" fontId="7" fillId="5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" borderId="3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45" fillId="18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7" fillId="30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0" borderId="3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45" fillId="1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5" fillId="20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49" fillId="3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50" fillId="3" borderId="2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5" fillId="20" borderId="2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0" borderId="3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7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9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1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9" fillId="4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2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3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4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3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5" fillId="18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5" fillId="20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3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39" fillId="11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4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0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15" borderId="0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3" borderId="0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3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9" fontId="6" fillId="3" borderId="3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4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7" fillId="3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3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6" fillId="3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9" fontId="6" fillId="30" borderId="3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7" fillId="15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7" fillId="30" borderId="3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6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6" fillId="30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15" borderId="3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39" fillId="15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31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31" borderId="4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0" fillId="31" borderId="41" xfId="22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39" fillId="3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6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8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10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4" borderId="42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31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31" borderId="42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2" fillId="8" borderId="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9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9" borderId="3" xfId="0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39" fillId="29" borderId="3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9" borderId="3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29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0" fillId="29" borderId="3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0" fillId="29" borderId="12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6" fillId="32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2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2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2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7" fillId="32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32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6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8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10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3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1" fillId="34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8" fillId="34" borderId="4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1" fillId="34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9" fillId="34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4" borderId="4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4" fillId="3" borderId="2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2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4" fillId="3" borderId="2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3" borderId="3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4" fillId="3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4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35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35" borderId="4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0" fillId="35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39" fillId="24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39" fillId="36" borderId="41" xfId="0" applyFont="true" applyBorder="true" applyAlignment="true" applyProtection="true">
      <alignment horizontal="right" vertical="bottom" textRotation="90" wrapText="false" indent="0" shrinkToFit="false"/>
      <protection locked="true" hidden="true"/>
    </xf>
    <xf numFmtId="164" fontId="40" fillId="35" borderId="42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64" fontId="42" fillId="8" borderId="1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40" fillId="29" borderId="31" xfId="0" applyFont="true" applyBorder="true" applyAlignment="true" applyProtection="true">
      <alignment horizontal="center" vertical="bottom" textRotation="0" wrapText="true" indent="0" shrinkToFit="false"/>
      <protection locked="true" hidden="true"/>
    </xf>
    <xf numFmtId="175" fontId="7" fillId="32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24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36" borderId="2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7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36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2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7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24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36" borderId="3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11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7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1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41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9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5" fontId="6" fillId="3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7" fillId="36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5" fontId="7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36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9" fillId="12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60" fillId="12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9" fillId="12" borderId="1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9" fillId="12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36" fillId="24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24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36" fillId="24" borderId="3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3" borderId="4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3" fontId="0" fillId="3" borderId="1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17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17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73" fontId="0" fillId="17" borderId="2" xfId="0" applyFont="fals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17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17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33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3" borderId="3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1"/>
    <cellStyle name="*unknown*" xfId="20" builtinId="8"/>
    <cellStyle name="Excel Built-in Accent1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BBB59"/>
      <rgbColor rgb="FF9900FF"/>
      <rgbColor rgb="FF4F81BD"/>
      <rgbColor rgb="FFC0C0C0"/>
      <rgbColor rgb="FF808080"/>
      <rgbColor rgb="FFA6A6A6"/>
      <rgbColor rgb="FF993366"/>
      <rgbColor rgb="FFF2F2F2"/>
      <rgbColor rgb="FFCFE7F5"/>
      <rgbColor rgb="FF660066"/>
      <rgbColor rgb="FFFF8080"/>
      <rgbColor rgb="FF1F497D"/>
      <rgbColor rgb="FFCCCCCC"/>
      <rgbColor rgb="FF000090"/>
      <rgbColor rgb="FFFF00FF"/>
      <rgbColor rgb="FFFCF305"/>
      <rgbColor rgb="FF00FFFF"/>
      <rgbColor rgb="FF3333FF"/>
      <rgbColor rgb="FF800000"/>
      <rgbColor rgb="FF008080"/>
      <rgbColor rgb="FF0000D4"/>
      <rgbColor rgb="FF00CCCC"/>
      <rgbColor rgb="FFEEEEEE"/>
      <rgbColor rgb="FFCCFFCC"/>
      <rgbColor rgb="FFFFFF99"/>
      <rgbColor rgb="FF999999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04A7B"/>
      <rgbColor rgb="FF969696"/>
      <rgbColor rgb="FF17375E"/>
      <rgbColor rgb="FF1FB714"/>
      <rgbColor rgb="FF193769"/>
      <rgbColor rgb="FF40404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27000</xdr:colOff>
      <xdr:row>0</xdr:row>
      <xdr:rowOff>0</xdr:rowOff>
    </xdr:from>
    <xdr:to>
      <xdr:col>1</xdr:col>
      <xdr:colOff>325080</xdr:colOff>
      <xdr:row>2</xdr:row>
      <xdr:rowOff>118080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7000" y="0"/>
          <a:ext cx="1637280" cy="498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www.kitkaclimbing.com/" TargetMode="External"/><Relationship Id="rId2" Type="http://schemas.openxmlformats.org/officeDocument/2006/relationships/hyperlink" Target="https://kitkaclimbing.com/stock-status/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kitkaclimbing.com/product/groovy-edges-m-pu/" TargetMode="External"/><Relationship Id="rId2" Type="http://schemas.openxmlformats.org/officeDocument/2006/relationships/hyperlink" Target="http://kitkaclimbing.com/product/groovy-edges-small-pu/" TargetMode="External"/><Relationship Id="rId3" Type="http://schemas.openxmlformats.org/officeDocument/2006/relationships/hyperlink" Target="http://kitkaclimbing.com/product/groovy-slopers-big-pu/" TargetMode="External"/><Relationship Id="rId4" Type="http://schemas.openxmlformats.org/officeDocument/2006/relationships/hyperlink" Target="http://kitkaclimbing.com/product/groovy-slopers-medium-pu/" TargetMode="External"/><Relationship Id="rId5" Type="http://schemas.openxmlformats.org/officeDocument/2006/relationships/hyperlink" Target="http://kitkaclimbing.com/product/groovy-bundle-pu/" TargetMode="External"/><Relationship Id="rId6" Type="http://schemas.openxmlformats.org/officeDocument/2006/relationships/hyperlink" Target="http://kitkaclimbing.com/product/big-sticks-pu/" TargetMode="External"/><Relationship Id="rId7" Type="http://schemas.openxmlformats.org/officeDocument/2006/relationships/hyperlink" Target="http://kitkaclimbing.com/product/granite-edge-pu-3/" TargetMode="External"/><Relationship Id="rId8" Type="http://schemas.openxmlformats.org/officeDocument/2006/relationships/hyperlink" Target="http://kitkaclimbing.com/product/big-granite-pu/" TargetMode="External"/><Relationship Id="rId9" Type="http://schemas.openxmlformats.org/officeDocument/2006/relationships/hyperlink" Target="http://kitkaclimbing.com/product/granite-feet-micro-pu/" TargetMode="External"/><Relationship Id="rId10" Type="http://schemas.openxmlformats.org/officeDocument/2006/relationships/hyperlink" Target="http://kitkaclimbing.com/product/granite-feet-mini-pu/" TargetMode="External"/><Relationship Id="rId11" Type="http://schemas.openxmlformats.org/officeDocument/2006/relationships/hyperlink" Target="http://kitkaclimbing.com/product/granite-incuts-pu/" TargetMode="External"/><Relationship Id="rId12" Type="http://schemas.openxmlformats.org/officeDocument/2006/relationships/hyperlink" Target="http://kitkaclimbing.com/product/granite-oversize-m-pu/" TargetMode="External"/><Relationship Id="rId13" Type="http://schemas.openxmlformats.org/officeDocument/2006/relationships/hyperlink" Target="http://kitkaclimbing.com/product/granite-pinch-pu/" TargetMode="External"/><Relationship Id="rId14" Type="http://schemas.openxmlformats.org/officeDocument/2006/relationships/hyperlink" Target="http://kitkaclimbing.com/product/granite-plates-pu/" TargetMode="External"/><Relationship Id="rId15" Type="http://schemas.openxmlformats.org/officeDocument/2006/relationships/hyperlink" Target="http://kitkaclimbing.com/product/granite-rocks-pu/" TargetMode="External"/><Relationship Id="rId16" Type="http://schemas.openxmlformats.org/officeDocument/2006/relationships/hyperlink" Target="http://kitkaclimbing.com/product/granite-oversize-s-pu/" TargetMode="External"/><Relationship Id="rId17" Type="http://schemas.openxmlformats.org/officeDocument/2006/relationships/hyperlink" Target="http://kitkaclimbing.com/product/granite-bundle-pu/" TargetMode="External"/><Relationship Id="rId18" Type="http://schemas.openxmlformats.org/officeDocument/2006/relationships/hyperlink" Target="http://www.kitkaclimbing.com/product/half-dome-arcturas/" TargetMode="External"/><Relationship Id="rId19" Type="http://schemas.openxmlformats.org/officeDocument/2006/relationships/hyperlink" Target="https://kitkaclimbing.com/product/half-dome-artic-sea/" TargetMode="External"/><Relationship Id="rId20" Type="http://schemas.openxmlformats.org/officeDocument/2006/relationships/hyperlink" Target="http://kitkaclimbing.com/product/half-dome-big-chill/" TargetMode="External"/><Relationship Id="rId21" Type="http://schemas.openxmlformats.org/officeDocument/2006/relationships/hyperlink" Target="http://kitkaclimbing.com/product/half-dome-bushido/" TargetMode="External"/><Relationship Id="rId22" Type="http://schemas.openxmlformats.org/officeDocument/2006/relationships/hyperlink" Target="http://kitkaclimbing.com/product/half-dome-feet/" TargetMode="External"/><Relationship Id="rId23" Type="http://schemas.openxmlformats.org/officeDocument/2006/relationships/hyperlink" Target="http://kitkaclimbing.com/product/half-dome-jet-stream/" TargetMode="External"/><Relationship Id="rId24" Type="http://schemas.openxmlformats.org/officeDocument/2006/relationships/hyperlink" Target="http://kitkaclimbing.com/product/half-dome-repo-man/" TargetMode="External"/><Relationship Id="rId25" Type="http://schemas.openxmlformats.org/officeDocument/2006/relationships/hyperlink" Target="http://kitkaclimbing.com/product/half-dome-shadows/" TargetMode="External"/><Relationship Id="rId26" Type="http://schemas.openxmlformats.org/officeDocument/2006/relationships/hyperlink" Target="http://www.kitkaclimbing.com/product/half-dome-zenith/" TargetMode="External"/><Relationship Id="rId27" Type="http://schemas.openxmlformats.org/officeDocument/2006/relationships/hyperlink" Target="http://kitkaclimbing.com/product/half-dome-bundle/" TargetMode="External"/><Relationship Id="rId28" Type="http://schemas.openxmlformats.org/officeDocument/2006/relationships/hyperlink" Target="http://kitkaclimbing.com/product/mare-rings-l-pu/" TargetMode="External"/><Relationship Id="rId29" Type="http://schemas.openxmlformats.org/officeDocument/2006/relationships/hyperlink" Target="http://kitkaclimbing.com/product/mare-rings-m-pu/" TargetMode="External"/><Relationship Id="rId30" Type="http://schemas.openxmlformats.org/officeDocument/2006/relationships/hyperlink" Target="http://kitkaclimbing.com/product/mare-rings-s-pu/" TargetMode="External"/><Relationship Id="rId31" Type="http://schemas.openxmlformats.org/officeDocument/2006/relationships/hyperlink" Target="http://kitkaclimbing.com/product/mare-rings-bundle-pu/" TargetMode="External"/><Relationship Id="rId32" Type="http://schemas.openxmlformats.org/officeDocument/2006/relationships/hyperlink" Target="http://kitkaclimbing.com/product/scandi-ergo-jugs-mega-pu/" TargetMode="External"/><Relationship Id="rId33" Type="http://schemas.openxmlformats.org/officeDocument/2006/relationships/hyperlink" Target="http://kitkaclimbing.com/product/fat-pinches-pu/" TargetMode="External"/><Relationship Id="rId34" Type="http://schemas.openxmlformats.org/officeDocument/2006/relationships/hyperlink" Target="http://kitkaclimbing.com/product/scandi-feet-mini-pu/" TargetMode="External"/><Relationship Id="rId35" Type="http://schemas.openxmlformats.org/officeDocument/2006/relationships/hyperlink" Target="http://kitkaclimbing.com/product/scandi-feet-nano-pu/" TargetMode="External"/><Relationship Id="rId36" Type="http://schemas.openxmlformats.org/officeDocument/2006/relationships/hyperlink" Target="http://kitkaclimbing.com/product/scandi-feet-nano2-pu/" TargetMode="External"/><Relationship Id="rId37" Type="http://schemas.openxmlformats.org/officeDocument/2006/relationships/hyperlink" Target="http://kitkaclimbing.com/product/scandi-jugs-l-pu/" TargetMode="External"/><Relationship Id="rId38" Type="http://schemas.openxmlformats.org/officeDocument/2006/relationships/hyperlink" Target="http://kitkaclimbing.com/product/scandi-jugs-m-pu/" TargetMode="External"/><Relationship Id="rId39" Type="http://schemas.openxmlformats.org/officeDocument/2006/relationships/hyperlink" Target="http://kitkaclimbing.com/product/scandi-jugs-mega-pu/" TargetMode="External"/><Relationship Id="rId40" Type="http://schemas.openxmlformats.org/officeDocument/2006/relationships/hyperlink" Target="http://kitkaclimbing.com/product/scandi-pinches-l-pu/" TargetMode="External"/><Relationship Id="rId41" Type="http://schemas.openxmlformats.org/officeDocument/2006/relationships/hyperlink" Target="http://kitkaclimbing.com/product/scandi-pinches-m-pu/" TargetMode="External"/><Relationship Id="rId42" Type="http://schemas.openxmlformats.org/officeDocument/2006/relationships/hyperlink" Target="http://kitkaclimbing.com/product/scandi-round-edges-pu/" TargetMode="External"/><Relationship Id="rId43" Type="http://schemas.openxmlformats.org/officeDocument/2006/relationships/hyperlink" Target="http://kitkaclimbing.com/product/scandi-round-pu/" TargetMode="External"/><Relationship Id="rId44" Type="http://schemas.openxmlformats.org/officeDocument/2006/relationships/hyperlink" Target="http://kitkaclimbing.com/product/scandi-two-hand-jugs-pu/" TargetMode="External"/><Relationship Id="rId45" Type="http://schemas.openxmlformats.org/officeDocument/2006/relationships/hyperlink" Target="http://kitkaclimbing.com/product/scandi-bundle-easy-pe/%20&#8206;" TargetMode="External"/><Relationship Id="rId46" Type="http://schemas.openxmlformats.org/officeDocument/2006/relationships/hyperlink" Target="http://kitkaclimbing.com/product/scandi-bundle-pu/" TargetMode="External"/><Relationship Id="rId47" Type="http://schemas.openxmlformats.org/officeDocument/2006/relationships/hyperlink" Target="http://kitkaclimbing.com/product/space-blocks-mega-pu/" TargetMode="External"/><Relationship Id="rId48" Type="http://schemas.openxmlformats.org/officeDocument/2006/relationships/hyperlink" Target="http://kitkaclimbing.com/product/space-blocks-l-pu/" TargetMode="External"/><Relationship Id="rId49" Type="http://schemas.openxmlformats.org/officeDocument/2006/relationships/hyperlink" Target="http://kitkaclimbing.com/product/space-blocks-xl-pu/" TargetMode="External"/><Relationship Id="rId50" Type="http://schemas.openxmlformats.org/officeDocument/2006/relationships/hyperlink" Target="http://kitkaclimbing.com/product/space-edges-pu/" TargetMode="External"/><Relationship Id="rId51" Type="http://schemas.openxmlformats.org/officeDocument/2006/relationships/hyperlink" Target="http://kitkaclimbing.com/product/space-feet-nano-pu/" TargetMode="External"/><Relationship Id="rId52" Type="http://schemas.openxmlformats.org/officeDocument/2006/relationships/hyperlink" Target="http://kitkaclimbing.com/product/space-flat-heads-pu/" TargetMode="External"/><Relationship Id="rId53" Type="http://schemas.openxmlformats.org/officeDocument/2006/relationships/hyperlink" Target="http://kitkaclimbing.com/product/space-oversize-l-pu/" TargetMode="External"/><Relationship Id="rId54" Type="http://schemas.openxmlformats.org/officeDocument/2006/relationships/hyperlink" Target="http://kitkaclimbing.com/product/space-long-edges-pu-copy/" TargetMode="External"/><Relationship Id="rId55" Type="http://schemas.openxmlformats.org/officeDocument/2006/relationships/hyperlink" Target="http://kitkaclimbing.com/product/space-oversize-m-pu/" TargetMode="External"/><Relationship Id="rId56" Type="http://schemas.openxmlformats.org/officeDocument/2006/relationships/hyperlink" Target="http://kitkaclimbing.com/product/space-oversize-s-pu/" TargetMode="External"/><Relationship Id="rId57" Type="http://schemas.openxmlformats.org/officeDocument/2006/relationships/hyperlink" Target="http://kitkaclimbing.com/product/space-short-edges-pu/" TargetMode="External"/><Relationship Id="rId58" Type="http://schemas.openxmlformats.org/officeDocument/2006/relationships/hyperlink" Target="http://kitkaclimbing.com/product/space-bundle-pu/" TargetMode="External"/><Relationship Id="rId59" Type="http://schemas.openxmlformats.org/officeDocument/2006/relationships/hyperlink" Target="http://kitkaclimbing.com/product/ice-cube-pu/" TargetMode="External"/><Relationship Id="rId60" Type="http://schemas.openxmlformats.org/officeDocument/2006/relationships/hyperlink" Target="http://kitkaclimbing.com/product/three-way-pu/" TargetMode="External"/><Relationship Id="rId61" Type="http://schemas.openxmlformats.org/officeDocument/2006/relationships/hyperlink" Target="http://kitkaclimbing.com/product/valentines-pu/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://kitkaclimbing.com/product/grip-tape/" TargetMode="External"/><Relationship Id="rId2" Type="http://schemas.openxmlformats.org/officeDocument/2006/relationships/hyperlink" Target="http://kitkaclimbing.com/product/allen-bolt-m-10/" TargetMode="External"/><Relationship Id="rId3" Type="http://schemas.openxmlformats.org/officeDocument/2006/relationships/hyperlink" Target="http://kitkaclimbing.com/product/countersunk-bolt/" TargetMode="External"/><Relationship Id="rId4" Type="http://schemas.openxmlformats.org/officeDocument/2006/relationships/hyperlink" Target="http://kitkaclimbing.com/product/screws/" TargetMode="External"/><Relationship Id="rId5" Type="http://schemas.openxmlformats.org/officeDocument/2006/relationships/hyperlink" Target="http://kitkaclimbing.com/product/allen-bolt-m-10/" TargetMode="External"/><Relationship Id="rId6" Type="http://schemas.openxmlformats.org/officeDocument/2006/relationships/hyperlink" Target="http://kitkaclimbing.com/product/countersunk-bolt/" TargetMode="External"/><Relationship Id="rId7" Type="http://schemas.openxmlformats.org/officeDocument/2006/relationships/hyperlink" Target="http://kitkaclimbing.com/product/screws/" TargetMode="External"/><Relationship Id="rId8" Type="http://schemas.openxmlformats.org/officeDocument/2006/relationships/hyperlink" Target="http://kitkaclimbing.com/product/t-nut-13-mm/" TargetMode="External"/><Relationship Id="rId9" Type="http://schemas.openxmlformats.org/officeDocument/2006/relationships/hyperlink" Target="http://kitkaclimbing.com/product/square-plate-nut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0000"/>
    <pageSetUpPr fitToPage="false"/>
  </sheetPr>
  <dimension ref="A1:AP83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B15" activeCellId="0" sqref="AB15"/>
    </sheetView>
  </sheetViews>
  <sheetFormatPr defaultColWidth="11.89453125" defaultRowHeight="12.8" zeroHeight="false" outlineLevelRow="0" outlineLevelCol="0"/>
  <cols>
    <col collapsed="false" customWidth="true" hidden="false" outlineLevel="0" max="1" min="1" style="1" width="19"/>
    <col collapsed="false" customWidth="true" hidden="false" outlineLevel="0" max="2" min="2" style="2" width="6.38"/>
    <col collapsed="false" customWidth="true" hidden="false" outlineLevel="0" max="3" min="3" style="1" width="7.16"/>
    <col collapsed="false" customWidth="true" hidden="false" outlineLevel="0" max="4" min="4" style="3" width="9.27"/>
    <col collapsed="false" customWidth="false" hidden="false" outlineLevel="0" max="5" min="5" style="3" width="11.89"/>
    <col collapsed="false" customWidth="true" hidden="false" outlineLevel="0" max="6" min="6" style="1" width="4.94"/>
    <col collapsed="false" customWidth="true" hidden="false" outlineLevel="0" max="17" min="7" style="1" width="3.84"/>
    <col collapsed="false" customWidth="true" hidden="false" outlineLevel="0" max="18" min="18" style="1" width="4.02"/>
    <col collapsed="false" customWidth="true" hidden="false" outlineLevel="0" max="20" min="19" style="1" width="3.64"/>
    <col collapsed="false" customWidth="true" hidden="false" outlineLevel="0" max="21" min="21" style="1" width="4.94"/>
    <col collapsed="false" customWidth="true" hidden="false" outlineLevel="0" max="22" min="22" style="1" width="3.49"/>
    <col collapsed="false" customWidth="true" hidden="false" outlineLevel="0" max="23" min="23" style="1" width="5.12"/>
    <col collapsed="false" customWidth="true" hidden="false" outlineLevel="0" max="24" min="24" style="1" width="2.92"/>
    <col collapsed="false" customWidth="true" hidden="false" outlineLevel="0" max="25" min="25" style="1" width="23.59"/>
    <col collapsed="false" customWidth="true" hidden="false" outlineLevel="0" max="28" min="26" style="1" width="5.12"/>
    <col collapsed="false" customWidth="false" hidden="false" outlineLevel="0" max="1025" min="29" style="1" width="11.89"/>
  </cols>
  <sheetData>
    <row r="1" customFormat="false" ht="15" hidden="false" customHeight="false" outlineLevel="0" collapsed="false">
      <c r="A1" s="4"/>
      <c r="B1" s="5"/>
      <c r="C1" s="4"/>
      <c r="D1" s="6" t="s">
        <v>0</v>
      </c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8"/>
      <c r="X1" s="4"/>
      <c r="Y1" s="4"/>
      <c r="Z1" s="4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customFormat="false" ht="15" hidden="false" customHeight="false" outlineLevel="0" collapsed="false">
      <c r="A2" s="4"/>
      <c r="B2" s="5"/>
      <c r="C2" s="4"/>
      <c r="D2" s="9" t="s">
        <v>1</v>
      </c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  <c r="X2" s="4"/>
      <c r="Y2" s="4"/>
      <c r="Z2" s="4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customFormat="false" ht="15" hidden="false" customHeight="false" outlineLevel="0" collapsed="false">
      <c r="A3" s="12"/>
      <c r="B3" s="13"/>
      <c r="C3" s="12"/>
      <c r="D3" s="9" t="s">
        <v>2</v>
      </c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1"/>
      <c r="X3" s="4"/>
      <c r="Y3" s="4"/>
      <c r="Z3" s="4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customFormat="false" ht="15" hidden="false" customHeight="true" outlineLevel="0" collapsed="false">
      <c r="A4" s="14" t="s">
        <v>3</v>
      </c>
      <c r="B4" s="14" t="n">
        <v>2</v>
      </c>
      <c r="C4" s="14"/>
      <c r="D4" s="9" t="s">
        <v>4</v>
      </c>
      <c r="E4" s="9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4"/>
      <c r="Y4" s="4"/>
      <c r="Z4" s="4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customFormat="false" ht="15" hidden="false" customHeight="true" outlineLevel="0" collapsed="false">
      <c r="A5" s="17"/>
      <c r="B5" s="18"/>
      <c r="C5" s="19"/>
      <c r="D5" s="9" t="s">
        <v>5</v>
      </c>
      <c r="E5" s="9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20"/>
      <c r="X5" s="4"/>
      <c r="Y5" s="4"/>
      <c r="Z5" s="4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customFormat="false" ht="15" hidden="false" customHeight="false" outlineLevel="0" collapsed="false">
      <c r="A6" s="12" t="s">
        <v>6</v>
      </c>
      <c r="B6" s="13"/>
      <c r="C6" s="12"/>
      <c r="D6" s="21"/>
      <c r="E6" s="22" t="s">
        <v>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1"/>
      <c r="X6" s="4"/>
      <c r="Y6" s="4"/>
      <c r="Z6" s="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customFormat="false" ht="16" hidden="false" customHeight="false" outlineLevel="0" collapsed="false">
      <c r="A7" s="23" t="s">
        <v>8</v>
      </c>
      <c r="B7" s="24"/>
      <c r="C7" s="25"/>
      <c r="D7" s="21"/>
      <c r="E7" s="22" t="s">
        <v>9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7"/>
      <c r="X7" s="4"/>
      <c r="Y7" s="4"/>
      <c r="Z7" s="4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customFormat="false" ht="15" hidden="false" customHeight="false" outlineLevel="0" collapsed="false">
      <c r="A8" s="23"/>
      <c r="B8" s="24"/>
      <c r="C8" s="25"/>
      <c r="D8" s="21"/>
      <c r="E8" s="2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4"/>
      <c r="Y8" s="4"/>
      <c r="Z8" s="4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customFormat="false" ht="15" hidden="false" customHeight="true" outlineLevel="0" collapsed="false">
      <c r="A9" s="28" t="s">
        <v>10</v>
      </c>
      <c r="B9" s="29"/>
      <c r="C9" s="25"/>
      <c r="D9" s="21"/>
      <c r="E9" s="22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4"/>
      <c r="Y9" s="4"/>
      <c r="Z9" s="4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customFormat="false" ht="24.15" hidden="false" customHeight="false" outlineLevel="0" collapsed="false">
      <c r="A10" s="28"/>
      <c r="B10" s="30" t="b">
        <f aca="false">FALSE()</f>
        <v>0</v>
      </c>
      <c r="C10" s="25"/>
      <c r="D10" s="31" t="s">
        <v>11</v>
      </c>
      <c r="E10" s="22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4"/>
      <c r="Y10" s="4"/>
      <c r="Z10" s="4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</row>
    <row r="11" customFormat="false" ht="15.8" hidden="false" customHeight="false" outlineLevel="0" collapsed="false">
      <c r="A11" s="28"/>
      <c r="B11" s="32"/>
      <c r="C11" s="25"/>
      <c r="D11" s="12"/>
      <c r="E11" s="4" t="s">
        <v>12</v>
      </c>
      <c r="F11" s="27"/>
      <c r="G11" s="27" t="s">
        <v>13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4"/>
      <c r="Y11" s="4"/>
      <c r="Z11" s="4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customFormat="false" ht="15" hidden="false" customHeight="false" outlineLevel="0" collapsed="false">
      <c r="A12" s="23"/>
      <c r="B12" s="24"/>
      <c r="C12" s="25"/>
      <c r="D12" s="21"/>
      <c r="E12" s="22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4"/>
      <c r="Y12" s="4"/>
      <c r="Z12" s="4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</row>
    <row r="13" s="8" customFormat="true" ht="13" hidden="false" customHeight="true" outlineLevel="0" collapsed="false">
      <c r="A13" s="33" t="s">
        <v>14</v>
      </c>
      <c r="B13" s="34"/>
      <c r="C13" s="33"/>
      <c r="D13" s="35"/>
      <c r="E13" s="35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6"/>
      <c r="Y13" s="36"/>
    </row>
    <row r="14" s="43" customFormat="true" ht="31" hidden="false" customHeight="true" outlineLevel="0" collapsed="false">
      <c r="A14" s="37"/>
      <c r="B14" s="38" t="s">
        <v>15</v>
      </c>
      <c r="C14" s="37"/>
      <c r="D14" s="39"/>
      <c r="E14" s="39"/>
      <c r="F14" s="40" t="s">
        <v>16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1"/>
      <c r="Y14" s="42"/>
    </row>
    <row r="15" s="8" customFormat="true" ht="89.15" hidden="false" customHeight="true" outlineLevel="0" collapsed="false">
      <c r="A15" s="44"/>
      <c r="B15" s="45" t="s">
        <v>17</v>
      </c>
      <c r="C15" s="45" t="s">
        <v>18</v>
      </c>
      <c r="D15" s="46" t="s">
        <v>19</v>
      </c>
      <c r="E15" s="45" t="s">
        <v>20</v>
      </c>
      <c r="F15" s="47" t="s">
        <v>21</v>
      </c>
      <c r="G15" s="48" t="s">
        <v>22</v>
      </c>
      <c r="H15" s="49" t="s">
        <v>23</v>
      </c>
      <c r="I15" s="50" t="s">
        <v>24</v>
      </c>
      <c r="J15" s="51" t="s">
        <v>25</v>
      </c>
      <c r="K15" s="52" t="s">
        <v>26</v>
      </c>
      <c r="L15" s="53" t="s">
        <v>27</v>
      </c>
      <c r="M15" s="54" t="s">
        <v>28</v>
      </c>
      <c r="N15" s="51" t="s">
        <v>29</v>
      </c>
      <c r="O15" s="55" t="s">
        <v>30</v>
      </c>
      <c r="P15" s="56" t="s">
        <v>31</v>
      </c>
      <c r="Q15" s="48" t="s">
        <v>32</v>
      </c>
      <c r="R15" s="57" t="s">
        <v>33</v>
      </c>
      <c r="S15" s="58" t="s">
        <v>34</v>
      </c>
      <c r="T15" s="51" t="s">
        <v>35</v>
      </c>
      <c r="U15" s="59" t="s">
        <v>36</v>
      </c>
      <c r="V15" s="60" t="s">
        <v>37</v>
      </c>
      <c r="W15" s="61" t="s">
        <v>38</v>
      </c>
      <c r="X15" s="36"/>
      <c r="Y15" s="42"/>
    </row>
    <row r="16" s="8" customFormat="true" ht="26.8" hidden="false" customHeight="false" outlineLevel="0" collapsed="false">
      <c r="A16" s="62" t="s">
        <v>39</v>
      </c>
      <c r="B16" s="63" t="n">
        <f aca="false">'PU holds'!Y121</f>
        <v>0</v>
      </c>
      <c r="C16" s="63" t="n">
        <f aca="false">'PU holds'!Z121</f>
        <v>0</v>
      </c>
      <c r="D16" s="64" t="n">
        <f aca="false">'PU holds'!AA121</f>
        <v>0</v>
      </c>
      <c r="E16" s="65" t="n">
        <f aca="false">'PU holds'!AB121</f>
        <v>0</v>
      </c>
      <c r="F16" s="66" t="s">
        <v>40</v>
      </c>
      <c r="G16" s="67" t="n">
        <f aca="false">'PU holds'!H121</f>
        <v>0</v>
      </c>
      <c r="H16" s="66" t="s">
        <v>40</v>
      </c>
      <c r="I16" s="68" t="n">
        <f aca="false">'PU holds'!J121</f>
        <v>0</v>
      </c>
      <c r="J16" s="66" t="s">
        <v>40</v>
      </c>
      <c r="K16" s="69" t="n">
        <f aca="false">'PU holds'!L121</f>
        <v>0</v>
      </c>
      <c r="L16" s="66" t="s">
        <v>40</v>
      </c>
      <c r="M16" s="70" t="n">
        <f aca="false">'PU holds'!N121</f>
        <v>0</v>
      </c>
      <c r="N16" s="71" t="n">
        <f aca="false">'PU holds'!O121</f>
        <v>0</v>
      </c>
      <c r="O16" s="72" t="n">
        <f aca="false">'PU holds'!P121</f>
        <v>0</v>
      </c>
      <c r="P16" s="73" t="n">
        <f aca="false">'PU holds'!Q121</f>
        <v>0</v>
      </c>
      <c r="Q16" s="66" t="s">
        <v>40</v>
      </c>
      <c r="R16" s="74" t="n">
        <f aca="false">'PU holds'!S121</f>
        <v>0</v>
      </c>
      <c r="S16" s="75" t="n">
        <f aca="false">'PU holds'!T121</f>
        <v>0</v>
      </c>
      <c r="T16" s="71" t="n">
        <f aca="false">'PU holds'!U121</f>
        <v>0</v>
      </c>
      <c r="U16" s="76" t="n">
        <f aca="false">'PU holds'!V121</f>
        <v>0</v>
      </c>
      <c r="V16" s="77" t="n">
        <f aca="false">'PU holds'!W121</f>
        <v>0</v>
      </c>
      <c r="W16" s="78" t="n">
        <f aca="false">'PU holds'!X121</f>
        <v>0</v>
      </c>
      <c r="X16" s="36"/>
      <c r="Y16" s="79" t="s">
        <v>41</v>
      </c>
    </row>
    <row r="17" s="8" customFormat="true" ht="15" hidden="false" customHeight="false" outlineLevel="0" collapsed="false">
      <c r="A17" s="80" t="s">
        <v>42</v>
      </c>
      <c r="B17" s="81" t="n">
        <f aca="false">'PE holds'!S45</f>
        <v>0</v>
      </c>
      <c r="C17" s="81" t="n">
        <f aca="false">'PE holds'!T45</f>
        <v>0</v>
      </c>
      <c r="D17" s="82" t="n">
        <f aca="false">'PE holds'!U45</f>
        <v>0</v>
      </c>
      <c r="E17" s="83" t="n">
        <f aca="false">'PE holds'!V45</f>
        <v>0</v>
      </c>
      <c r="F17" s="84" t="n">
        <f aca="false">'PE holds'!F45</f>
        <v>0</v>
      </c>
      <c r="G17" s="85" t="n">
        <f aca="false">'PE holds'!G45</f>
        <v>0</v>
      </c>
      <c r="H17" s="86" t="n">
        <f aca="false">'PE holds'!H45</f>
        <v>0</v>
      </c>
      <c r="I17" s="87" t="n">
        <f aca="false">'PE holds'!I45</f>
        <v>0</v>
      </c>
      <c r="J17" s="88" t="n">
        <f aca="false">'PE holds'!J45</f>
        <v>0</v>
      </c>
      <c r="K17" s="89" t="n">
        <f aca="false">'PE holds'!K45</f>
        <v>0</v>
      </c>
      <c r="L17" s="90" t="n">
        <f aca="false">'PE holds'!L45</f>
        <v>0</v>
      </c>
      <c r="M17" s="91" t="n">
        <f aca="false">'PE holds'!M45</f>
        <v>0</v>
      </c>
      <c r="N17" s="88" t="n">
        <f aca="false">'PE holds'!N45</f>
        <v>0</v>
      </c>
      <c r="O17" s="92" t="n">
        <f aca="false">'PE holds'!O45</f>
        <v>0</v>
      </c>
      <c r="P17" s="93" t="n">
        <f aca="false">'PE holds'!P45</f>
        <v>0</v>
      </c>
      <c r="Q17" s="85" t="n">
        <f aca="false">'PE holds'!Q45</f>
        <v>0</v>
      </c>
      <c r="R17" s="74" t="n">
        <f aca="false">'PE holds'!R45</f>
        <v>0</v>
      </c>
      <c r="S17" s="75" t="n">
        <f aca="false">'PE holds'!S45</f>
        <v>0</v>
      </c>
      <c r="T17" s="94" t="s">
        <v>40</v>
      </c>
      <c r="U17" s="95" t="s">
        <v>40</v>
      </c>
      <c r="V17" s="95" t="s">
        <v>40</v>
      </c>
      <c r="W17" s="96" t="s">
        <v>40</v>
      </c>
      <c r="X17" s="36"/>
      <c r="Y17" s="97" t="s">
        <v>43</v>
      </c>
    </row>
    <row r="18" s="8" customFormat="true" ht="12.8" hidden="true" customHeight="false" outlineLevel="0" collapsed="false">
      <c r="A18" s="98"/>
      <c r="B18" s="99"/>
      <c r="C18" s="98"/>
      <c r="D18" s="100"/>
      <c r="E18" s="101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102"/>
      <c r="T18" s="103"/>
      <c r="U18" s="104"/>
      <c r="V18" s="105"/>
      <c r="W18" s="106"/>
      <c r="X18" s="36"/>
      <c r="Y18" s="36"/>
    </row>
    <row r="19" s="8" customFormat="true" ht="15" hidden="false" customHeight="false" outlineLevel="0" collapsed="false">
      <c r="A19" s="62" t="s">
        <v>44</v>
      </c>
      <c r="B19" s="107" t="n">
        <f aca="false">SUM(B16:B17)</f>
        <v>0</v>
      </c>
      <c r="C19" s="107" t="n">
        <f aca="false">SUM(C16:C17)</f>
        <v>0</v>
      </c>
      <c r="D19" s="108" t="n">
        <f aca="false">SUM(D16:D17)</f>
        <v>0</v>
      </c>
      <c r="E19" s="109" t="n">
        <f aca="false">SUM(E16:E17)</f>
        <v>0</v>
      </c>
      <c r="F19" s="110" t="n">
        <f aca="false">SUM(F16:F17)</f>
        <v>0</v>
      </c>
      <c r="G19" s="111" t="n">
        <f aca="false">SUM(G16:G17)</f>
        <v>0</v>
      </c>
      <c r="H19" s="112" t="n">
        <f aca="false">SUM(H16:H17)</f>
        <v>0</v>
      </c>
      <c r="I19" s="113" t="n">
        <f aca="false">SUM(I16:I17)</f>
        <v>0</v>
      </c>
      <c r="J19" s="114" t="n">
        <f aca="false">SUM(J16:J17)</f>
        <v>0</v>
      </c>
      <c r="K19" s="115" t="n">
        <f aca="false">SUM(K16:K17)</f>
        <v>0</v>
      </c>
      <c r="L19" s="116" t="n">
        <f aca="false">SUM(L16:L17)</f>
        <v>0</v>
      </c>
      <c r="M19" s="117" t="n">
        <f aca="false">SUM(M16:M17)</f>
        <v>0</v>
      </c>
      <c r="N19" s="114" t="n">
        <f aca="false">SUM(N16:N17)</f>
        <v>0</v>
      </c>
      <c r="O19" s="118" t="n">
        <f aca="false">SUM(O16:O17)</f>
        <v>0</v>
      </c>
      <c r="P19" s="119" t="n">
        <f aca="false">SUM(P16:P17)</f>
        <v>0</v>
      </c>
      <c r="Q19" s="111" t="n">
        <f aca="false">SUM(Q16:Q17)</f>
        <v>0</v>
      </c>
      <c r="R19" s="120" t="n">
        <f aca="false">SUM(R16:R17)</f>
        <v>0</v>
      </c>
      <c r="S19" s="121" t="n">
        <f aca="false">SUM(S16:S17)</f>
        <v>0</v>
      </c>
      <c r="T19" s="122" t="n">
        <f aca="false">SUM(T16:T17)</f>
        <v>0</v>
      </c>
      <c r="U19" s="112" t="n">
        <f aca="false">SUM(U16:U17)</f>
        <v>0</v>
      </c>
      <c r="V19" s="123" t="n">
        <f aca="false">SUM(V16:V17)</f>
        <v>0</v>
      </c>
      <c r="W19" s="124" t="n">
        <f aca="false">SUM(W16:W17)</f>
        <v>0</v>
      </c>
      <c r="X19" s="36"/>
      <c r="Y19" s="125" t="s">
        <v>45</v>
      </c>
    </row>
    <row r="20" s="8" customFormat="true" ht="15" hidden="false" customHeight="false" outlineLevel="0" collapsed="false">
      <c r="A20" s="62" t="s">
        <v>46</v>
      </c>
      <c r="B20" s="107" t="n">
        <f aca="false">Macros!O18</f>
        <v>0</v>
      </c>
      <c r="C20" s="107" t="n">
        <f aca="false">Macros!P18</f>
        <v>0</v>
      </c>
      <c r="D20" s="108" t="n">
        <f aca="false">Macros!Q18</f>
        <v>0</v>
      </c>
      <c r="E20" s="109" t="n">
        <f aca="false">Macros!R18</f>
        <v>0</v>
      </c>
      <c r="F20" s="126"/>
      <c r="G20" s="111" t="n">
        <f aca="false">Macros!F18</f>
        <v>0</v>
      </c>
      <c r="H20" s="112" t="n">
        <f aca="false">Macros!G18</f>
        <v>0</v>
      </c>
      <c r="I20" s="113" t="n">
        <f aca="false">Macros!H18</f>
        <v>0</v>
      </c>
      <c r="J20" s="114" t="n">
        <f aca="false">Macros!I18</f>
        <v>0</v>
      </c>
      <c r="K20" s="115" t="n">
        <f aca="false">Macros!J18</f>
        <v>0</v>
      </c>
      <c r="L20" s="116" t="n">
        <f aca="false">Macros!K18</f>
        <v>0</v>
      </c>
      <c r="M20" s="117" t="n">
        <f aca="false">Macros!L18</f>
        <v>0</v>
      </c>
      <c r="N20" s="126"/>
      <c r="O20" s="126"/>
      <c r="P20" s="126"/>
      <c r="Q20" s="126"/>
      <c r="R20" s="120" t="n">
        <f aca="false">Macros!N18</f>
        <v>0</v>
      </c>
      <c r="S20" s="121" t="n">
        <f aca="false">Macros!M18</f>
        <v>0</v>
      </c>
      <c r="T20" s="127"/>
      <c r="U20" s="126"/>
      <c r="V20" s="126"/>
      <c r="W20" s="128"/>
      <c r="X20" s="36"/>
      <c r="Y20" s="125"/>
    </row>
    <row r="21" s="136" customFormat="true" ht="15" hidden="false" customHeight="false" outlineLevel="0" collapsed="false">
      <c r="A21" s="129"/>
      <c r="B21" s="63"/>
      <c r="C21" s="63"/>
      <c r="D21" s="130"/>
      <c r="E21" s="65"/>
      <c r="F21" s="131" t="s">
        <v>47</v>
      </c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3"/>
      <c r="S21" s="133"/>
      <c r="T21" s="133"/>
      <c r="U21" s="133"/>
      <c r="V21" s="133"/>
      <c r="W21" s="133"/>
      <c r="X21" s="134"/>
      <c r="Y21" s="135" t="s">
        <v>48</v>
      </c>
    </row>
    <row r="22" s="136" customFormat="true" ht="13.8" hidden="false" customHeight="false" outlineLevel="0" collapsed="false">
      <c r="A22" s="137" t="s">
        <v>49</v>
      </c>
      <c r="B22" s="138"/>
      <c r="C22" s="138" t="n">
        <f aca="false">'Hardware &amp; others'!R20+'Hardware &amp; others'!R21</f>
        <v>0</v>
      </c>
      <c r="D22" s="139" t="n">
        <f aca="false">'Hardware &amp; others'!S20+'Hardware &amp; others'!S21</f>
        <v>0</v>
      </c>
      <c r="E22" s="65" t="n">
        <f aca="false">'Hardware &amp; others'!T20+'Hardware &amp; others'!T21</f>
        <v>0</v>
      </c>
      <c r="F22" s="140" t="n">
        <v>40</v>
      </c>
      <c r="G22" s="141" t="n">
        <v>50</v>
      </c>
      <c r="H22" s="141" t="n">
        <v>60</v>
      </c>
      <c r="I22" s="141" t="n">
        <v>70</v>
      </c>
      <c r="J22" s="141" t="n">
        <v>80</v>
      </c>
      <c r="K22" s="141" t="n">
        <v>90</v>
      </c>
      <c r="L22" s="141" t="n">
        <v>100</v>
      </c>
      <c r="M22" s="142" t="n">
        <v>120</v>
      </c>
      <c r="N22" s="141" t="n">
        <v>140</v>
      </c>
      <c r="O22" s="141" t="n">
        <v>160</v>
      </c>
      <c r="P22" s="141" t="n">
        <v>233</v>
      </c>
      <c r="Q22" s="127"/>
      <c r="R22" s="133"/>
      <c r="S22" s="133"/>
      <c r="T22" s="133"/>
      <c r="U22" s="133"/>
      <c r="V22" s="133"/>
      <c r="W22" s="133"/>
      <c r="X22" s="134"/>
      <c r="Y22" s="143" t="s">
        <v>50</v>
      </c>
    </row>
    <row r="23" s="8" customFormat="true" ht="15" hidden="false" customHeight="false" outlineLevel="0" collapsed="false">
      <c r="A23" s="80" t="s">
        <v>51</v>
      </c>
      <c r="B23" s="144"/>
      <c r="C23" s="81" t="n">
        <f aca="false">B10*(SUM(Dannolite!V72:AE72)+SUM('PE holds'!W45:AD45)+SUM('PU holds'!AC121:AM121))</f>
        <v>0</v>
      </c>
      <c r="D23" s="145" t="n">
        <f aca="false">B10*(SUMPRODUCT(Dannolite!W72:AF72,Dannolite!W2:AF2)/10000*'Hardware &amp; others'!B20)+B10*(SUMPRODUCT('PE holds'!X45:AE45,'PE holds'!X2:AE2)/10000*'Hardware &amp; others'!B20)+B10*(SUMPRODUCT('PU holds'!AC121:AM121,'PU holds'!AC2:AM2)/10000*'Hardware &amp; others'!B20)</f>
        <v>0</v>
      </c>
      <c r="E23" s="83" t="n">
        <f aca="false">(SUMPRODUCT(F23:N23,'Hardware &amp; others'!E11:M11)+O23*'Hardware &amp; others'!Q11)*B10</f>
        <v>0</v>
      </c>
      <c r="F23" s="146" t="n">
        <f aca="false">'PE holds'!W45+'PU holds'!AC121</f>
        <v>0</v>
      </c>
      <c r="G23" s="147" t="n">
        <f aca="false">Dannolite!W72+'PE holds'!X45+'PU holds'!AD121</f>
        <v>0</v>
      </c>
      <c r="H23" s="147" t="n">
        <f aca="false">Dannolite!X72+'PE holds'!Y45+'PU holds'!AE121</f>
        <v>0</v>
      </c>
      <c r="I23" s="147" t="n">
        <f aca="false">Dannolite!Y72+'PE holds'!Z45+'PU holds'!AF121</f>
        <v>0</v>
      </c>
      <c r="J23" s="147" t="n">
        <f aca="false">Dannolite!Z72+'PE holds'!AA45+'PU holds'!AG121</f>
        <v>0</v>
      </c>
      <c r="K23" s="147" t="n">
        <f aca="false">Dannolite!AA72+'PE holds'!AB45+'PU holds'!AH121</f>
        <v>0</v>
      </c>
      <c r="L23" s="147" t="n">
        <f aca="false">Dannolite!AB72+'PE holds'!AC45+'PU holds'!AI121</f>
        <v>0</v>
      </c>
      <c r="M23" s="147" t="n">
        <f aca="false">Dannolite!AC72+'PE holds'!AD45+'PU holds'!AJ121</f>
        <v>0</v>
      </c>
      <c r="N23" s="147" t="n">
        <f aca="false">Dannolite!AD72+'PE holds'!AE45+'PU holds'!AK121</f>
        <v>0</v>
      </c>
      <c r="O23" s="147" t="n">
        <f aca="false">Dannolite!AE72+'PE holds'!AF45+'PU holds'!AL121</f>
        <v>0</v>
      </c>
      <c r="P23" s="147" t="n">
        <f aca="false">Dannolite!AF72+'PE holds'!AG45+'PU holds'!AN121</f>
        <v>0</v>
      </c>
      <c r="Q23" s="148"/>
      <c r="R23" s="133"/>
      <c r="S23" s="133"/>
      <c r="T23" s="133"/>
      <c r="U23" s="133"/>
      <c r="V23" s="133"/>
      <c r="W23" s="133"/>
      <c r="X23" s="36"/>
      <c r="Y23" s="149" t="s">
        <v>52</v>
      </c>
    </row>
    <row r="24" s="8" customFormat="true" ht="15" hidden="false" customHeight="false" outlineLevel="0" collapsed="false">
      <c r="A24" s="150" t="s">
        <v>53</v>
      </c>
      <c r="B24" s="151"/>
      <c r="C24" s="152"/>
      <c r="D24" s="153" t="n">
        <f aca="false">'Hardware &amp; others'!L6+'Hardware &amp; others'!S22+'Hardware &amp; others'!F30</f>
        <v>0</v>
      </c>
      <c r="E24" s="154" t="n">
        <f aca="false">'Hardware &amp; others'!H30+'Hardware &amp; others'!T22+'Hardware &amp; others'!N6</f>
        <v>0</v>
      </c>
      <c r="F24" s="155"/>
      <c r="G24" s="156"/>
      <c r="H24" s="156"/>
      <c r="I24" s="156"/>
      <c r="J24" s="156"/>
      <c r="K24" s="156"/>
      <c r="L24" s="156"/>
      <c r="M24" s="157"/>
      <c r="N24" s="156"/>
      <c r="O24" s="156"/>
      <c r="P24" s="156"/>
      <c r="Q24" s="158"/>
      <c r="R24" s="133"/>
      <c r="S24" s="133"/>
      <c r="T24" s="133"/>
      <c r="U24" s="133"/>
      <c r="V24" s="133"/>
      <c r="W24" s="133"/>
      <c r="X24" s="36"/>
      <c r="Y24" s="159" t="s">
        <v>54</v>
      </c>
    </row>
    <row r="25" s="8" customFormat="true" ht="15" hidden="false" customHeight="false" outlineLevel="0" collapsed="false">
      <c r="A25" s="160" t="s">
        <v>55</v>
      </c>
      <c r="B25" s="161"/>
      <c r="C25" s="161"/>
      <c r="D25" s="162" t="n">
        <f aca="false">SUM(D19:D24)</f>
        <v>0</v>
      </c>
      <c r="E25" s="163" t="n">
        <f aca="false">SUM(E19:E24)</f>
        <v>0</v>
      </c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33"/>
      <c r="S25" s="133"/>
      <c r="T25" s="133"/>
      <c r="U25" s="133"/>
      <c r="V25" s="133"/>
      <c r="W25" s="133"/>
      <c r="X25" s="36"/>
      <c r="Y25" s="165" t="s">
        <v>56</v>
      </c>
    </row>
    <row r="26" s="8" customFormat="true" ht="15" hidden="false" customHeight="false" outlineLevel="0" collapsed="false">
      <c r="A26" s="166"/>
      <c r="B26" s="167"/>
      <c r="C26" s="167"/>
      <c r="D26" s="167"/>
      <c r="E26" s="168"/>
      <c r="F26" s="169"/>
      <c r="G26" s="169"/>
      <c r="H26" s="169"/>
      <c r="I26" s="169"/>
      <c r="J26" s="169"/>
      <c r="K26" s="169"/>
      <c r="L26" s="169"/>
      <c r="M26" s="170"/>
      <c r="N26" s="169"/>
      <c r="O26" s="169"/>
      <c r="P26" s="169"/>
      <c r="Q26" s="169"/>
      <c r="R26" s="169"/>
      <c r="S26" s="169"/>
      <c r="T26" s="36"/>
      <c r="U26" s="36"/>
      <c r="V26" s="36"/>
      <c r="W26" s="36"/>
      <c r="X26" s="36"/>
      <c r="Y26" s="171" t="s">
        <v>57</v>
      </c>
    </row>
    <row r="27" s="8" customFormat="true" ht="13.8" hidden="false" customHeight="false" outlineLevel="0" collapsed="false">
      <c r="A27" s="172"/>
      <c r="B27" s="172"/>
      <c r="C27" s="172"/>
      <c r="D27" s="173"/>
      <c r="E27" s="173"/>
      <c r="F27" s="36"/>
      <c r="G27" s="36"/>
      <c r="H27" s="36"/>
      <c r="I27" s="36"/>
      <c r="J27" s="36"/>
      <c r="K27" s="36" t="s">
        <v>58</v>
      </c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149" t="s">
        <v>59</v>
      </c>
    </row>
    <row r="28" s="8" customFormat="true" ht="15" hidden="false" customHeight="false" outlineLevel="0" collapsed="false">
      <c r="A28" s="174"/>
      <c r="B28" s="175" t="s">
        <v>60</v>
      </c>
      <c r="C28" s="176"/>
      <c r="D28" s="177"/>
      <c r="E28" s="178"/>
      <c r="F28" s="36"/>
      <c r="G28" s="179"/>
      <c r="H28" s="179"/>
      <c r="I28" s="179"/>
      <c r="J28" s="179"/>
      <c r="K28" s="179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180" t="s">
        <v>61</v>
      </c>
    </row>
    <row r="29" s="8" customFormat="true" ht="16.65" hidden="false" customHeight="true" outlineLevel="0" collapsed="false">
      <c r="A29" s="181" t="s">
        <v>62</v>
      </c>
      <c r="B29" s="181"/>
      <c r="C29" s="181"/>
      <c r="D29" s="181"/>
      <c r="E29" s="182" t="n">
        <f aca="false">E25</f>
        <v>0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183" t="s">
        <v>63</v>
      </c>
    </row>
    <row r="30" s="8" customFormat="true" ht="13.8" hidden="false" customHeight="false" outlineLevel="0" collapsed="false">
      <c r="A30" s="184"/>
      <c r="B30" s="184"/>
      <c r="C30" s="184"/>
      <c r="D30" s="184"/>
      <c r="E30" s="185"/>
      <c r="F30" s="36"/>
      <c r="G30" s="36"/>
      <c r="H30" s="36"/>
      <c r="I30" s="36"/>
      <c r="J30" s="36"/>
      <c r="K30" s="36"/>
      <c r="L30" s="36"/>
      <c r="M30" s="186"/>
      <c r="N30" s="18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125" t="s">
        <v>64</v>
      </c>
    </row>
    <row r="31" s="8" customFormat="true" ht="13.8" hidden="false" customHeight="false" outlineLevel="0" collapsed="false">
      <c r="A31" s="184"/>
      <c r="B31" s="184"/>
      <c r="C31" s="184"/>
      <c r="D31" s="184"/>
      <c r="E31" s="187"/>
      <c r="F31" s="36"/>
      <c r="G31" s="36"/>
      <c r="H31" s="36"/>
      <c r="I31" s="36"/>
      <c r="J31" s="36"/>
      <c r="K31" s="36"/>
      <c r="L31" s="36"/>
      <c r="M31" s="188"/>
      <c r="N31" s="188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189" t="s">
        <v>65</v>
      </c>
    </row>
    <row r="32" s="8" customFormat="true" ht="15" hidden="false" customHeight="false" outlineLevel="0" collapsed="false">
      <c r="A32" s="190"/>
      <c r="B32" s="190"/>
      <c r="C32" s="191"/>
      <c r="D32" s="190"/>
      <c r="E32" s="192"/>
      <c r="F32" s="36"/>
      <c r="G32" s="36"/>
      <c r="H32" s="36"/>
      <c r="I32" s="36"/>
      <c r="J32" s="36"/>
      <c r="K32" s="36"/>
      <c r="L32" s="36"/>
      <c r="M32" s="186"/>
      <c r="N32" s="18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193" t="s">
        <v>66</v>
      </c>
    </row>
    <row r="33" s="8" customFormat="true" ht="16" hidden="false" customHeight="true" outlineLevel="0" collapsed="false">
      <c r="A33" s="36"/>
      <c r="B33" s="172"/>
      <c r="C33" s="36"/>
      <c r="D33" s="173"/>
      <c r="E33" s="173"/>
      <c r="F33" s="36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36"/>
      <c r="R33" s="36"/>
      <c r="S33" s="36"/>
      <c r="T33" s="36"/>
      <c r="U33" s="36"/>
      <c r="V33" s="36"/>
      <c r="W33" s="36"/>
      <c r="X33" s="36"/>
      <c r="Y33" s="195" t="s">
        <v>35</v>
      </c>
    </row>
    <row r="34" s="8" customFormat="true" ht="15" hidden="false" customHeight="false" outlineLevel="0" collapsed="false">
      <c r="A34" s="36"/>
      <c r="B34" s="172"/>
      <c r="C34" s="36"/>
      <c r="D34" s="173"/>
      <c r="E34" s="173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196" t="s">
        <v>36</v>
      </c>
    </row>
    <row r="35" s="8" customFormat="true" ht="15" hidden="false" customHeight="false" outlineLevel="0" collapsed="false">
      <c r="A35" s="36"/>
      <c r="B35" s="172"/>
      <c r="C35" s="36"/>
      <c r="D35" s="173"/>
      <c r="E35" s="173" t="s">
        <v>58</v>
      </c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197" t="s">
        <v>37</v>
      </c>
    </row>
    <row r="36" s="8" customFormat="true" ht="17.35" hidden="false" customHeight="false" outlineLevel="0" collapsed="false">
      <c r="A36" s="36"/>
      <c r="B36" s="172"/>
      <c r="C36" s="36"/>
      <c r="D36" s="173"/>
      <c r="E36" s="173"/>
      <c r="F36" s="36"/>
      <c r="G36" s="198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199" t="s">
        <v>67</v>
      </c>
    </row>
    <row r="37" s="8" customFormat="true" ht="17.35" hidden="false" customHeight="false" outlineLevel="0" collapsed="false">
      <c r="B37" s="200"/>
      <c r="D37" s="201"/>
      <c r="E37" s="201"/>
      <c r="G37" s="202"/>
      <c r="Y37" s="203"/>
    </row>
    <row r="38" customFormat="false" ht="17.35" hidden="false" customHeight="false" outlineLevel="0" collapsed="false">
      <c r="A38" s="8"/>
      <c r="B38" s="200"/>
      <c r="C38" s="8"/>
      <c r="D38" s="201"/>
      <c r="E38" s="201"/>
      <c r="F38" s="8"/>
      <c r="G38" s="202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</row>
    <row r="39" customFormat="false" ht="17.35" hidden="false" customHeight="false" outlineLevel="0" collapsed="false">
      <c r="A39" s="8"/>
      <c r="B39" s="200"/>
      <c r="C39" s="8"/>
      <c r="D39" s="201"/>
      <c r="E39" s="201"/>
      <c r="F39" s="204"/>
      <c r="G39" s="202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customFormat="false" ht="17.35" hidden="false" customHeight="false" outlineLevel="0" collapsed="false">
      <c r="A40" s="8"/>
      <c r="B40" s="200"/>
      <c r="C40" s="8"/>
      <c r="D40" s="201"/>
      <c r="E40" s="201"/>
      <c r="F40" s="204"/>
      <c r="G40" s="202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customFormat="false" ht="15" hidden="false" customHeight="false" outlineLevel="0" collapsed="false">
      <c r="A41" s="8"/>
      <c r="B41" s="200"/>
      <c r="C41" s="8"/>
      <c r="D41" s="201"/>
      <c r="E41" s="201"/>
      <c r="F41" s="205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customFormat="false" ht="15" hidden="false" customHeight="false" outlineLevel="0" collapsed="false">
      <c r="A42" s="8"/>
      <c r="B42" s="206"/>
      <c r="C42" s="206"/>
      <c r="D42" s="206"/>
      <c r="E42" s="206"/>
      <c r="F42" s="207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customFormat="false" ht="15" hidden="false" customHeight="false" outlineLevel="0" collapsed="false">
      <c r="A43" s="8"/>
      <c r="B43" s="206"/>
      <c r="C43" s="206"/>
      <c r="D43" s="206"/>
      <c r="E43" s="204"/>
      <c r="F43" s="8"/>
      <c r="G43" s="8"/>
      <c r="H43" s="20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customFormat="false" ht="15" hidden="false" customHeight="false" outlineLevel="0" collapsed="false">
      <c r="A44" s="8"/>
      <c r="B44" s="205"/>
      <c r="C44" s="205"/>
      <c r="D44" s="209"/>
      <c r="E44" s="205"/>
      <c r="F44" s="8"/>
      <c r="G44" s="8"/>
      <c r="H44" s="20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customFormat="false" ht="15" hidden="false" customHeight="false" outlineLevel="0" collapsed="false">
      <c r="A45" s="8"/>
      <c r="B45" s="204"/>
      <c r="C45" s="210"/>
      <c r="D45" s="210"/>
      <c r="E45" s="211"/>
      <c r="F45" s="8"/>
      <c r="G45" s="8"/>
      <c r="H45" s="20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customFormat="false" ht="15" hidden="false" customHeight="false" outlineLevel="0" collapsed="false">
      <c r="A46" s="8"/>
      <c r="B46" s="212"/>
      <c r="C46" s="212"/>
      <c r="D46" s="210"/>
      <c r="E46" s="201"/>
      <c r="F46" s="8"/>
      <c r="G46" s="8"/>
      <c r="H46" s="20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customFormat="false" ht="15" hidden="false" customHeight="false" outlineLevel="0" collapsed="false">
      <c r="A47" s="8"/>
      <c r="B47" s="213"/>
      <c r="C47" s="213"/>
      <c r="D47" s="214"/>
      <c r="E47" s="201"/>
      <c r="F47" s="8"/>
      <c r="G47" s="8"/>
      <c r="H47" s="20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customFormat="false" ht="15" hidden="false" customHeight="false" outlineLevel="0" collapsed="false">
      <c r="A48" s="8"/>
      <c r="B48" s="212"/>
      <c r="C48" s="212"/>
      <c r="D48" s="210"/>
      <c r="E48" s="201"/>
      <c r="F48" s="8"/>
      <c r="G48" s="8"/>
      <c r="H48" s="20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customFormat="false" ht="15" hidden="false" customHeight="false" outlineLevel="0" collapsed="false">
      <c r="A49" s="8"/>
      <c r="B49" s="212"/>
      <c r="C49" s="212"/>
      <c r="D49" s="210"/>
      <c r="E49" s="201"/>
      <c r="F49" s="8"/>
      <c r="G49" s="8"/>
      <c r="H49" s="20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customFormat="false" ht="15" hidden="false" customHeight="false" outlineLevel="0" collapsed="false">
      <c r="A50" s="8"/>
      <c r="B50" s="215"/>
      <c r="C50" s="215"/>
      <c r="D50" s="209"/>
      <c r="E50" s="201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customFormat="false" ht="12.8" hidden="false" customHeight="false" outlineLevel="0" collapsed="false">
      <c r="A51" s="8"/>
      <c r="B51" s="200"/>
      <c r="C51" s="8"/>
      <c r="D51" s="201"/>
      <c r="E51" s="201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customFormat="false" ht="12.8" hidden="false" customHeight="false" outlineLevel="0" collapsed="false">
      <c r="A52" s="8"/>
      <c r="B52" s="200"/>
      <c r="C52" s="8"/>
      <c r="D52" s="201"/>
      <c r="E52" s="201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customFormat="false" ht="12.8" hidden="false" customHeight="false" outlineLevel="0" collapsed="false">
      <c r="A53" s="8"/>
      <c r="B53" s="200"/>
      <c r="C53" s="8"/>
      <c r="D53" s="201"/>
      <c r="E53" s="201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customFormat="false" ht="12.8" hidden="false" customHeight="false" outlineLevel="0" collapsed="false">
      <c r="A54" s="8"/>
      <c r="B54" s="200"/>
      <c r="C54" s="8"/>
      <c r="D54" s="201"/>
      <c r="E54" s="201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customFormat="false" ht="12.8" hidden="false" customHeight="false" outlineLevel="0" collapsed="false">
      <c r="A55" s="8"/>
      <c r="B55" s="200"/>
      <c r="C55" s="8"/>
      <c r="D55" s="201"/>
      <c r="E55" s="201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customFormat="false" ht="12.8" hidden="false" customHeight="false" outlineLevel="0" collapsed="false">
      <c r="A56" s="8"/>
      <c r="B56" s="200"/>
      <c r="C56" s="8"/>
      <c r="D56" s="201"/>
      <c r="E56" s="201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customFormat="false" ht="12.8" hidden="false" customHeight="false" outlineLevel="0" collapsed="false">
      <c r="A57" s="8"/>
      <c r="B57" s="200"/>
      <c r="C57" s="8"/>
      <c r="D57" s="201"/>
      <c r="E57" s="201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customFormat="false" ht="12.8" hidden="false" customHeight="false" outlineLevel="0" collapsed="false">
      <c r="A58" s="8"/>
      <c r="B58" s="200"/>
      <c r="C58" s="8"/>
      <c r="D58" s="201"/>
      <c r="E58" s="201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customFormat="false" ht="12.8" hidden="false" customHeight="false" outlineLevel="0" collapsed="false">
      <c r="A59" s="8"/>
      <c r="B59" s="200"/>
      <c r="C59" s="8"/>
      <c r="D59" s="201"/>
      <c r="E59" s="201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customFormat="false" ht="12.8" hidden="false" customHeight="false" outlineLevel="0" collapsed="false">
      <c r="A60" s="8"/>
      <c r="B60" s="200"/>
      <c r="C60" s="8"/>
      <c r="D60" s="201"/>
      <c r="E60" s="201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customFormat="false" ht="12.8" hidden="false" customHeight="false" outlineLevel="0" collapsed="false">
      <c r="A61" s="8"/>
      <c r="B61" s="200"/>
      <c r="C61" s="8"/>
      <c r="D61" s="201"/>
      <c r="E61" s="201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customFormat="false" ht="12.8" hidden="false" customHeight="false" outlineLevel="0" collapsed="false">
      <c r="A62" s="8"/>
      <c r="B62" s="200"/>
      <c r="C62" s="8"/>
      <c r="D62" s="201"/>
      <c r="E62" s="201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customFormat="false" ht="12.8" hidden="false" customHeight="false" outlineLevel="0" collapsed="false">
      <c r="A63" s="8"/>
      <c r="B63" s="200"/>
      <c r="C63" s="8"/>
      <c r="D63" s="201"/>
      <c r="E63" s="201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customFormat="false" ht="12.8" hidden="false" customHeight="false" outlineLevel="0" collapsed="false">
      <c r="A64" s="8"/>
      <c r="B64" s="200"/>
      <c r="C64" s="8"/>
      <c r="D64" s="201"/>
      <c r="E64" s="201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customFormat="false" ht="12.8" hidden="false" customHeight="false" outlineLevel="0" collapsed="false">
      <c r="A65" s="8"/>
      <c r="B65" s="200"/>
      <c r="C65" s="8"/>
      <c r="D65" s="201"/>
      <c r="E65" s="201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customFormat="false" ht="12.8" hidden="false" customHeight="false" outlineLevel="0" collapsed="false">
      <c r="A66" s="8"/>
      <c r="B66" s="200"/>
      <c r="C66" s="8"/>
      <c r="D66" s="201"/>
      <c r="E66" s="201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customFormat="false" ht="12.8" hidden="false" customHeight="false" outlineLevel="0" collapsed="false">
      <c r="A67" s="8"/>
      <c r="B67" s="200"/>
      <c r="C67" s="8"/>
      <c r="D67" s="201"/>
      <c r="E67" s="201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customFormat="false" ht="12.8" hidden="false" customHeight="false" outlineLevel="0" collapsed="false">
      <c r="A68" s="8"/>
      <c r="B68" s="200"/>
      <c r="C68" s="8"/>
      <c r="D68" s="201"/>
      <c r="E68" s="201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customFormat="false" ht="12.8" hidden="false" customHeight="false" outlineLevel="0" collapsed="false">
      <c r="A69" s="8"/>
      <c r="B69" s="200"/>
      <c r="C69" s="8"/>
      <c r="D69" s="201"/>
      <c r="E69" s="201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customFormat="false" ht="12.8" hidden="false" customHeight="false" outlineLevel="0" collapsed="false">
      <c r="A70" s="8"/>
      <c r="B70" s="200"/>
      <c r="C70" s="8"/>
      <c r="D70" s="201"/>
      <c r="E70" s="201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customFormat="false" ht="12.8" hidden="false" customHeight="false" outlineLevel="0" collapsed="false">
      <c r="A71" s="8"/>
      <c r="B71" s="200"/>
      <c r="C71" s="8"/>
      <c r="D71" s="201"/>
      <c r="E71" s="201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customFormat="false" ht="12.8" hidden="false" customHeight="false" outlineLevel="0" collapsed="false">
      <c r="A72" s="8"/>
      <c r="B72" s="200"/>
      <c r="C72" s="8"/>
      <c r="D72" s="201"/>
      <c r="E72" s="201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customFormat="false" ht="12.8" hidden="false" customHeight="false" outlineLevel="0" collapsed="false">
      <c r="A73" s="8"/>
      <c r="B73" s="200"/>
      <c r="C73" s="8"/>
      <c r="D73" s="201"/>
      <c r="E73" s="201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customFormat="false" ht="12.8" hidden="false" customHeight="false" outlineLevel="0" collapsed="false">
      <c r="A74" s="8"/>
      <c r="B74" s="200"/>
      <c r="C74" s="8"/>
      <c r="D74" s="201"/>
      <c r="E74" s="201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customFormat="false" ht="12.8" hidden="false" customHeight="false" outlineLevel="0" collapsed="false">
      <c r="A75" s="8"/>
      <c r="B75" s="200"/>
      <c r="C75" s="8"/>
      <c r="D75" s="201"/>
      <c r="E75" s="201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customFormat="false" ht="12.8" hidden="false" customHeight="false" outlineLevel="0" collapsed="false">
      <c r="A76" s="8"/>
      <c r="B76" s="200"/>
      <c r="C76" s="8"/>
      <c r="D76" s="201"/>
      <c r="E76" s="201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</row>
    <row r="77" customFormat="false" ht="12.8" hidden="false" customHeight="false" outlineLevel="0" collapsed="false">
      <c r="A77" s="8"/>
      <c r="B77" s="200"/>
      <c r="C77" s="8"/>
      <c r="D77" s="201"/>
      <c r="E77" s="201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customFormat="false" ht="12.8" hidden="false" customHeight="false" outlineLevel="0" collapsed="false">
      <c r="A78" s="8"/>
      <c r="B78" s="200"/>
      <c r="C78" s="8"/>
      <c r="D78" s="201"/>
      <c r="E78" s="201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customFormat="false" ht="12.8" hidden="false" customHeight="false" outlineLevel="0" collapsed="false">
      <c r="A79" s="8"/>
      <c r="B79" s="200"/>
      <c r="C79" s="8"/>
      <c r="D79" s="201"/>
      <c r="E79" s="201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customFormat="false" ht="12.8" hidden="false" customHeight="false" outlineLevel="0" collapsed="false">
      <c r="A80" s="8"/>
      <c r="B80" s="200"/>
      <c r="C80" s="8"/>
      <c r="D80" s="201"/>
      <c r="E80" s="201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customFormat="false" ht="12.8" hidden="false" customHeight="false" outlineLevel="0" collapsed="false">
      <c r="A81" s="8"/>
      <c r="B81" s="200"/>
      <c r="C81" s="8"/>
      <c r="D81" s="201"/>
      <c r="E81" s="201"/>
    </row>
    <row r="82" customFormat="false" ht="12.8" hidden="false" customHeight="false" outlineLevel="0" collapsed="false">
      <c r="A82" s="8"/>
      <c r="B82" s="200"/>
      <c r="C82" s="8"/>
      <c r="D82" s="201"/>
      <c r="E82" s="201"/>
    </row>
    <row r="83" customFormat="false" ht="12.8" hidden="false" customHeight="false" outlineLevel="0" collapsed="false">
      <c r="A83" s="8"/>
      <c r="B83" s="200"/>
      <c r="C83" s="8"/>
      <c r="D83" s="201"/>
      <c r="E83" s="201"/>
    </row>
  </sheetData>
  <mergeCells count="28">
    <mergeCell ref="D1:E1"/>
    <mergeCell ref="F1:V1"/>
    <mergeCell ref="D2:E2"/>
    <mergeCell ref="F2:V2"/>
    <mergeCell ref="D3:E3"/>
    <mergeCell ref="F3:V3"/>
    <mergeCell ref="A4:C4"/>
    <mergeCell ref="D4:E4"/>
    <mergeCell ref="F4:V4"/>
    <mergeCell ref="D5:E5"/>
    <mergeCell ref="F5:V5"/>
    <mergeCell ref="F6:V6"/>
    <mergeCell ref="F7:V7"/>
    <mergeCell ref="A9:A11"/>
    <mergeCell ref="F14:W14"/>
    <mergeCell ref="R21:W25"/>
    <mergeCell ref="A29:D29"/>
    <mergeCell ref="A30:D30"/>
    <mergeCell ref="M30:N30"/>
    <mergeCell ref="A31:D31"/>
    <mergeCell ref="M31:N31"/>
    <mergeCell ref="M32:N32"/>
    <mergeCell ref="G33:P33"/>
    <mergeCell ref="B44:C44"/>
    <mergeCell ref="B46:C46"/>
    <mergeCell ref="B47:C47"/>
    <mergeCell ref="B48:C48"/>
    <mergeCell ref="B50:C50"/>
  </mergeCells>
  <hyperlinks>
    <hyperlink ref="A7" r:id="rId1" display="www.kitkaclimbing.com"/>
    <hyperlink ref="G11" r:id="rId2" display="https://kitkaclimbing.com/stock-status/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366FF"/>
    <pageSetUpPr fitToPage="false"/>
  </sheetPr>
  <dimension ref="A1:AP199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48" activePane="bottomLeft" state="frozen"/>
      <selection pane="topLeft" activeCell="A1" activeCellId="0" sqref="A1"/>
      <selection pane="bottomLeft" activeCell="D4" activeCellId="0" sqref="D4"/>
    </sheetView>
  </sheetViews>
  <sheetFormatPr defaultColWidth="11.89453125" defaultRowHeight="12.8" zeroHeight="false" outlineLevelRow="0" outlineLevelCol="0"/>
  <cols>
    <col collapsed="false" customWidth="true" hidden="false" outlineLevel="0" max="1" min="1" style="1" width="25.97"/>
    <col collapsed="false" customWidth="true" hidden="false" outlineLevel="0" max="2" min="2" style="1" width="5.12"/>
    <col collapsed="false" customWidth="true" hidden="false" outlineLevel="0" max="3" min="3" style="1" width="7.16"/>
    <col collapsed="false" customWidth="true" hidden="false" outlineLevel="0" max="4" min="4" style="1" width="10.78"/>
    <col collapsed="false" customWidth="true" hidden="false" outlineLevel="0" max="17" min="5" style="1" width="4.02"/>
    <col collapsed="false" customWidth="true" hidden="false" outlineLevel="0" max="19" min="18" style="1" width="5.66"/>
    <col collapsed="false" customWidth="true" hidden="false" outlineLevel="0" max="20" min="20" style="1" width="8.4"/>
    <col collapsed="false" customWidth="true" hidden="false" outlineLevel="0" max="21" min="21" style="1" width="11.14"/>
    <col collapsed="false" customWidth="true" hidden="false" outlineLevel="0" max="23" min="22" style="1" width="4.02"/>
    <col collapsed="false" customWidth="true" hidden="false" outlineLevel="0" max="24" min="24" style="1" width="3.64"/>
    <col collapsed="false" customWidth="true" hidden="false" outlineLevel="0" max="27" min="25" style="1" width="4.02"/>
    <col collapsed="false" customWidth="true" hidden="false" outlineLevel="0" max="28" min="28" style="1" width="4.39"/>
    <col collapsed="false" customWidth="true" hidden="false" outlineLevel="0" max="29" min="29" style="1" width="5.12"/>
    <col collapsed="false" customWidth="true" hidden="false" outlineLevel="0" max="31" min="30" style="1" width="4.75"/>
    <col collapsed="false" customWidth="false" hidden="false" outlineLevel="0" max="1024" min="32" style="1" width="11.89"/>
  </cols>
  <sheetData>
    <row r="1" customFormat="false" ht="15" hidden="false" customHeight="false" outlineLevel="0" collapsed="false">
      <c r="A1" s="216"/>
      <c r="B1" s="216"/>
      <c r="C1" s="216"/>
      <c r="D1" s="216"/>
      <c r="E1" s="217"/>
      <c r="F1" s="218"/>
      <c r="G1" s="219"/>
      <c r="H1" s="220"/>
      <c r="I1" s="221"/>
      <c r="J1" s="222"/>
      <c r="K1" s="223"/>
      <c r="L1" s="224"/>
      <c r="M1" s="221"/>
      <c r="N1" s="225"/>
      <c r="O1" s="226"/>
      <c r="P1" s="218"/>
      <c r="Q1" s="227"/>
      <c r="R1" s="228"/>
      <c r="S1" s="228"/>
      <c r="T1" s="228"/>
      <c r="U1" s="228"/>
      <c r="V1" s="229" t="s">
        <v>68</v>
      </c>
      <c r="W1" s="230"/>
      <c r="X1" s="230"/>
      <c r="Y1" s="230"/>
      <c r="Z1" s="230"/>
      <c r="AA1" s="230"/>
      <c r="AB1" s="231"/>
      <c r="AC1" s="231"/>
      <c r="AD1" s="231"/>
      <c r="AE1" s="231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customFormat="false" ht="45" hidden="false" customHeight="false" outlineLevel="0" collapsed="false">
      <c r="A2" s="232" t="s">
        <v>69</v>
      </c>
      <c r="B2" s="233" t="s">
        <v>70</v>
      </c>
      <c r="C2" s="234" t="s">
        <v>71</v>
      </c>
      <c r="D2" s="235" t="s">
        <v>72</v>
      </c>
      <c r="E2" s="236" t="s">
        <v>21</v>
      </c>
      <c r="F2" s="237" t="s">
        <v>22</v>
      </c>
      <c r="G2" s="238" t="s">
        <v>23</v>
      </c>
      <c r="H2" s="239" t="s">
        <v>24</v>
      </c>
      <c r="I2" s="240" t="s">
        <v>25</v>
      </c>
      <c r="J2" s="241" t="s">
        <v>26</v>
      </c>
      <c r="K2" s="242" t="s">
        <v>27</v>
      </c>
      <c r="L2" s="243" t="s">
        <v>28</v>
      </c>
      <c r="M2" s="240" t="s">
        <v>29</v>
      </c>
      <c r="N2" s="244" t="s">
        <v>30</v>
      </c>
      <c r="O2" s="245" t="s">
        <v>31</v>
      </c>
      <c r="P2" s="237" t="s">
        <v>32</v>
      </c>
      <c r="Q2" s="246" t="s">
        <v>73</v>
      </c>
      <c r="R2" s="233" t="s">
        <v>17</v>
      </c>
      <c r="S2" s="233" t="s">
        <v>70</v>
      </c>
      <c r="T2" s="234" t="s">
        <v>74</v>
      </c>
      <c r="U2" s="234" t="s">
        <v>75</v>
      </c>
      <c r="V2" s="228" t="n">
        <v>40</v>
      </c>
      <c r="W2" s="228" t="n">
        <v>50</v>
      </c>
      <c r="X2" s="228" t="n">
        <v>60</v>
      </c>
      <c r="Y2" s="228" t="n">
        <v>70</v>
      </c>
      <c r="Z2" s="228" t="n">
        <v>80</v>
      </c>
      <c r="AA2" s="228" t="n">
        <v>90</v>
      </c>
      <c r="AB2" s="228" t="n">
        <v>100</v>
      </c>
      <c r="AC2" s="228" t="n">
        <v>120</v>
      </c>
      <c r="AD2" s="228" t="n">
        <v>140</v>
      </c>
      <c r="AE2" s="228" t="n">
        <v>233</v>
      </c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</row>
    <row r="3" customFormat="false" ht="22.05" hidden="false" customHeight="false" outlineLevel="0" collapsed="false">
      <c r="A3" s="247" t="s">
        <v>76</v>
      </c>
      <c r="B3" s="248"/>
      <c r="C3" s="249"/>
      <c r="D3" s="250"/>
      <c r="E3" s="251"/>
      <c r="F3" s="251"/>
      <c r="G3" s="251"/>
      <c r="H3" s="252"/>
      <c r="I3" s="252"/>
      <c r="J3" s="252"/>
      <c r="K3" s="252"/>
      <c r="L3" s="252"/>
      <c r="M3" s="252"/>
      <c r="N3" s="252"/>
      <c r="O3" s="252"/>
      <c r="P3" s="251"/>
      <c r="Q3" s="252"/>
      <c r="R3" s="253"/>
      <c r="S3" s="253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customFormat="false" ht="15" hidden="false" customHeight="false" outlineLevel="0" collapsed="false">
      <c r="A4" s="255" t="s">
        <v>77</v>
      </c>
      <c r="B4" s="256"/>
      <c r="C4" s="257"/>
      <c r="D4" s="258"/>
      <c r="E4" s="259"/>
      <c r="F4" s="259" t="s">
        <v>58</v>
      </c>
      <c r="G4" s="259"/>
      <c r="H4" s="259"/>
      <c r="I4" s="259"/>
      <c r="J4" s="259"/>
      <c r="K4" s="259"/>
      <c r="L4" s="260"/>
      <c r="M4" s="261"/>
      <c r="N4" s="261"/>
      <c r="O4" s="261"/>
      <c r="P4" s="261"/>
      <c r="Q4" s="259"/>
      <c r="R4" s="262" t="s">
        <v>58</v>
      </c>
      <c r="S4" s="257"/>
      <c r="T4" s="263"/>
      <c r="U4" s="264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</row>
    <row r="5" customFormat="false" ht="15.55" hidden="false" customHeight="false" outlineLevel="0" collapsed="false">
      <c r="A5" s="266" t="s">
        <v>78</v>
      </c>
      <c r="B5" s="267" t="n">
        <v>21</v>
      </c>
      <c r="C5" s="267" t="n">
        <v>3.33</v>
      </c>
      <c r="D5" s="268" t="n">
        <v>119</v>
      </c>
      <c r="E5" s="269"/>
      <c r="F5" s="270" t="s">
        <v>58</v>
      </c>
      <c r="G5" s="271"/>
      <c r="H5" s="272"/>
      <c r="I5" s="273"/>
      <c r="J5" s="274"/>
      <c r="K5" s="275"/>
      <c r="L5" s="276"/>
      <c r="M5" s="273"/>
      <c r="N5" s="277"/>
      <c r="O5" s="278"/>
      <c r="P5" s="270"/>
      <c r="Q5" s="279"/>
      <c r="R5" s="280" t="n">
        <f aca="false">SUM(E5:Q5)</f>
        <v>0</v>
      </c>
      <c r="S5" s="267" t="n">
        <f aca="false">R5*B5</f>
        <v>0</v>
      </c>
      <c r="T5" s="281" t="n">
        <f aca="false">C5*R5</f>
        <v>0</v>
      </c>
      <c r="U5" s="282" t="n">
        <f aca="false">R5*D5</f>
        <v>0</v>
      </c>
      <c r="V5" s="283" t="n">
        <v>1</v>
      </c>
      <c r="W5" s="284" t="n">
        <v>10</v>
      </c>
      <c r="X5" s="283" t="n">
        <v>10</v>
      </c>
      <c r="Y5" s="284"/>
      <c r="Z5" s="283"/>
      <c r="AA5" s="284"/>
      <c r="AB5" s="283"/>
      <c r="AC5" s="284"/>
      <c r="AD5" s="283"/>
      <c r="AE5" s="284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</row>
    <row r="6" customFormat="false" ht="15.55" hidden="false" customHeight="false" outlineLevel="0" collapsed="false">
      <c r="A6" s="266" t="s">
        <v>79</v>
      </c>
      <c r="B6" s="267" t="n">
        <v>15</v>
      </c>
      <c r="C6" s="285" t="n">
        <v>1.1</v>
      </c>
      <c r="D6" s="268" t="n">
        <v>58</v>
      </c>
      <c r="E6" s="269"/>
      <c r="F6" s="270" t="s">
        <v>58</v>
      </c>
      <c r="G6" s="271"/>
      <c r="H6" s="272"/>
      <c r="I6" s="273"/>
      <c r="J6" s="274"/>
      <c r="K6" s="275"/>
      <c r="L6" s="276"/>
      <c r="M6" s="273"/>
      <c r="N6" s="277"/>
      <c r="O6" s="278"/>
      <c r="P6" s="270"/>
      <c r="Q6" s="279"/>
      <c r="R6" s="280" t="n">
        <f aca="false">SUM(E6:Q6)</f>
        <v>0</v>
      </c>
      <c r="S6" s="267" t="n">
        <f aca="false">R6*B6</f>
        <v>0</v>
      </c>
      <c r="T6" s="281" t="n">
        <f aca="false">C6*R6</f>
        <v>0</v>
      </c>
      <c r="U6" s="282" t="n">
        <f aca="false">R6*D6</f>
        <v>0</v>
      </c>
      <c r="V6" s="283" t="n">
        <v>2</v>
      </c>
      <c r="W6" s="284" t="n">
        <v>13</v>
      </c>
      <c r="X6" s="283"/>
      <c r="Y6" s="284"/>
      <c r="Z6" s="283"/>
      <c r="AA6" s="284"/>
      <c r="AB6" s="283"/>
      <c r="AC6" s="284"/>
      <c r="AD6" s="283"/>
      <c r="AE6" s="284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</row>
    <row r="7" customFormat="false" ht="15.55" hidden="false" customHeight="false" outlineLevel="0" collapsed="false">
      <c r="A7" s="286" t="s">
        <v>80</v>
      </c>
      <c r="B7" s="287" t="n">
        <v>3</v>
      </c>
      <c r="C7" s="287" t="n">
        <v>1.66</v>
      </c>
      <c r="D7" s="288" t="n">
        <v>71</v>
      </c>
      <c r="E7" s="289"/>
      <c r="F7" s="290" t="s">
        <v>58</v>
      </c>
      <c r="G7" s="291"/>
      <c r="H7" s="292"/>
      <c r="I7" s="293"/>
      <c r="J7" s="294"/>
      <c r="K7" s="295"/>
      <c r="L7" s="296"/>
      <c r="M7" s="293"/>
      <c r="N7" s="297"/>
      <c r="O7" s="298"/>
      <c r="P7" s="290"/>
      <c r="Q7" s="299"/>
      <c r="R7" s="300" t="n">
        <f aca="false">SUM(E7:Q7)</f>
        <v>0</v>
      </c>
      <c r="S7" s="287" t="n">
        <f aca="false">R7*B7</f>
        <v>0</v>
      </c>
      <c r="T7" s="301" t="n">
        <f aca="false">C7*R7</f>
        <v>0</v>
      </c>
      <c r="U7" s="302" t="n">
        <f aca="false">R7*D7</f>
        <v>0</v>
      </c>
      <c r="V7" s="283"/>
      <c r="W7" s="284"/>
      <c r="X7" s="283" t="n">
        <v>1</v>
      </c>
      <c r="Y7" s="284"/>
      <c r="Z7" s="283" t="n">
        <v>1</v>
      </c>
      <c r="AA7" s="284"/>
      <c r="AB7" s="283"/>
      <c r="AC7" s="284" t="n">
        <v>1</v>
      </c>
      <c r="AD7" s="283"/>
      <c r="AE7" s="284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</row>
    <row r="8" customFormat="false" ht="15.55" hidden="false" customHeight="false" outlineLevel="0" collapsed="false">
      <c r="A8" s="266" t="s">
        <v>81</v>
      </c>
      <c r="B8" s="267" t="n">
        <v>3</v>
      </c>
      <c r="C8" s="267" t="n">
        <v>1.47</v>
      </c>
      <c r="D8" s="268" t="n">
        <v>39</v>
      </c>
      <c r="E8" s="269"/>
      <c r="F8" s="270" t="s">
        <v>58</v>
      </c>
      <c r="G8" s="271"/>
      <c r="H8" s="272"/>
      <c r="I8" s="273"/>
      <c r="J8" s="274"/>
      <c r="K8" s="275"/>
      <c r="L8" s="276"/>
      <c r="M8" s="273"/>
      <c r="N8" s="277"/>
      <c r="O8" s="278"/>
      <c r="P8" s="270"/>
      <c r="Q8" s="279"/>
      <c r="R8" s="280" t="n">
        <f aca="false">SUM(E8:Q8)</f>
        <v>0</v>
      </c>
      <c r="S8" s="267" t="n">
        <f aca="false">R8*B8</f>
        <v>0</v>
      </c>
      <c r="T8" s="281" t="n">
        <f aca="false">C8*R8</f>
        <v>0</v>
      </c>
      <c r="U8" s="282" t="n">
        <f aca="false">R8*D8</f>
        <v>0</v>
      </c>
      <c r="V8" s="283"/>
      <c r="W8" s="284" t="n">
        <v>1</v>
      </c>
      <c r="X8" s="283"/>
      <c r="Y8" s="284" t="n">
        <v>1</v>
      </c>
      <c r="Z8" s="283" t="n">
        <v>1</v>
      </c>
      <c r="AA8" s="284"/>
      <c r="AB8" s="283"/>
      <c r="AC8" s="284"/>
      <c r="AD8" s="283"/>
      <c r="AE8" s="284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</row>
    <row r="9" customFormat="false" ht="15.55" hidden="false" customHeight="false" outlineLevel="0" collapsed="false">
      <c r="A9" s="303" t="s">
        <v>82</v>
      </c>
      <c r="B9" s="304" t="n">
        <v>48</v>
      </c>
      <c r="C9" s="305" t="n">
        <v>10.69</v>
      </c>
      <c r="D9" s="306" t="n">
        <v>397</v>
      </c>
      <c r="E9" s="307"/>
      <c r="F9" s="308" t="s">
        <v>58</v>
      </c>
      <c r="G9" s="309"/>
      <c r="H9" s="310"/>
      <c r="I9" s="311"/>
      <c r="J9" s="312"/>
      <c r="K9" s="313"/>
      <c r="L9" s="314"/>
      <c r="M9" s="311"/>
      <c r="N9" s="315"/>
      <c r="O9" s="316"/>
      <c r="P9" s="308"/>
      <c r="Q9" s="317"/>
      <c r="R9" s="318" t="n">
        <f aca="false">SUM(E9:Q9)</f>
        <v>0</v>
      </c>
      <c r="S9" s="319" t="n">
        <f aca="false">R9*B9</f>
        <v>0</v>
      </c>
      <c r="T9" s="320" t="n">
        <f aca="false">C9*R9</f>
        <v>0</v>
      </c>
      <c r="U9" s="321" t="n">
        <f aca="false">R9*D9</f>
        <v>0</v>
      </c>
      <c r="V9" s="283" t="n">
        <f aca="false">V5+V6+V7+V7+V8+V8</f>
        <v>3</v>
      </c>
      <c r="W9" s="284" t="n">
        <f aca="false">W5+W6+W7+W7+W8+W8</f>
        <v>25</v>
      </c>
      <c r="X9" s="283" t="n">
        <f aca="false">X5+X6+X7+X7+X8+X8</f>
        <v>12</v>
      </c>
      <c r="Y9" s="284" t="n">
        <f aca="false">Y5+Y6+Y7+Y7+Y8+Y8</f>
        <v>2</v>
      </c>
      <c r="Z9" s="283" t="n">
        <f aca="false">Z5+Z6+Z7+Z7+Z8+Z8</f>
        <v>4</v>
      </c>
      <c r="AA9" s="284" t="n">
        <f aca="false">AA5+AA6+AA7+AA7+AA8+AA8</f>
        <v>0</v>
      </c>
      <c r="AB9" s="283" t="n">
        <f aca="false">AB5+AB6+AB7+AB7+AB8+AB8</f>
        <v>0</v>
      </c>
      <c r="AC9" s="284" t="n">
        <f aca="false">AC5+AC6+AC7+AC7+AC8+AC8</f>
        <v>2</v>
      </c>
      <c r="AD9" s="283" t="n">
        <f aca="false">AD5+AD6+AD7+AD7+AD8+AD8</f>
        <v>0</v>
      </c>
      <c r="AE9" s="284" t="n">
        <f aca="false">AE5+AE6+AE7+AE7+AE8+AE8</f>
        <v>0</v>
      </c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</row>
    <row r="10" customFormat="false" ht="12.8" hidden="false" customHeight="false" outlineLevel="0" collapsed="false">
      <c r="A10" s="255" t="s">
        <v>83</v>
      </c>
      <c r="B10" s="322"/>
      <c r="C10" s="322"/>
      <c r="D10" s="323"/>
      <c r="E10" s="324"/>
      <c r="F10" s="324"/>
      <c r="G10" s="324"/>
      <c r="H10" s="324"/>
      <c r="I10" s="324"/>
      <c r="J10" s="324"/>
      <c r="K10" s="324"/>
      <c r="L10" s="325"/>
      <c r="M10" s="324"/>
      <c r="N10" s="324"/>
      <c r="O10" s="324"/>
      <c r="P10" s="324"/>
      <c r="Q10" s="324"/>
      <c r="R10" s="322"/>
      <c r="S10" s="322"/>
      <c r="T10" s="322"/>
      <c r="U10" s="326"/>
      <c r="V10" s="327"/>
      <c r="W10" s="327"/>
      <c r="X10" s="327"/>
      <c r="Y10" s="327"/>
      <c r="Z10" s="327"/>
      <c r="AA10" s="327"/>
      <c r="AB10" s="327"/>
      <c r="AC10" s="327"/>
      <c r="AD10" s="327"/>
      <c r="AE10" s="327"/>
      <c r="AF10" s="136"/>
      <c r="AG10" s="136"/>
      <c r="AH10" s="136"/>
      <c r="AI10" s="136"/>
      <c r="AJ10" s="136"/>
      <c r="AK10" s="136"/>
      <c r="AL10" s="136"/>
      <c r="AM10" s="136"/>
      <c r="AN10" s="8"/>
      <c r="AO10" s="8"/>
      <c r="AP10" s="8"/>
    </row>
    <row r="11" customFormat="false" ht="15.55" hidden="false" customHeight="false" outlineLevel="0" collapsed="false">
      <c r="A11" s="328" t="s">
        <v>84</v>
      </c>
      <c r="B11" s="267" t="n">
        <v>4</v>
      </c>
      <c r="C11" s="285" t="n">
        <v>2.3</v>
      </c>
      <c r="D11" s="268" t="n">
        <v>58</v>
      </c>
      <c r="E11" s="269"/>
      <c r="F11" s="270" t="s">
        <v>58</v>
      </c>
      <c r="G11" s="271"/>
      <c r="H11" s="272"/>
      <c r="I11" s="273"/>
      <c r="J11" s="274"/>
      <c r="K11" s="275"/>
      <c r="L11" s="276"/>
      <c r="M11" s="273"/>
      <c r="N11" s="277"/>
      <c r="O11" s="278"/>
      <c r="P11" s="270"/>
      <c r="Q11" s="279"/>
      <c r="R11" s="280" t="n">
        <f aca="false">SUM(E11:Q11)</f>
        <v>0</v>
      </c>
      <c r="S11" s="267" t="n">
        <f aca="false">R11*B11</f>
        <v>0</v>
      </c>
      <c r="T11" s="281" t="n">
        <f aca="false">C11*R11</f>
        <v>0</v>
      </c>
      <c r="U11" s="329" t="n">
        <f aca="false">R11*D11</f>
        <v>0</v>
      </c>
      <c r="V11" s="283"/>
      <c r="W11" s="284" t="n">
        <v>3</v>
      </c>
      <c r="X11" s="283" t="n">
        <v>1</v>
      </c>
      <c r="Y11" s="284"/>
      <c r="Z11" s="283"/>
      <c r="AA11" s="284"/>
      <c r="AB11" s="283"/>
      <c r="AC11" s="284"/>
      <c r="AD11" s="283"/>
      <c r="AE11" s="284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</row>
    <row r="12" customFormat="false" ht="15.55" hidden="false" customHeight="false" outlineLevel="0" collapsed="false">
      <c r="A12" s="328" t="s">
        <v>85</v>
      </c>
      <c r="B12" s="267" t="n">
        <v>6</v>
      </c>
      <c r="C12" s="267" t="n">
        <v>0.74</v>
      </c>
      <c r="D12" s="268" t="n">
        <v>30</v>
      </c>
      <c r="E12" s="269"/>
      <c r="F12" s="270" t="s">
        <v>58</v>
      </c>
      <c r="G12" s="271"/>
      <c r="H12" s="272"/>
      <c r="I12" s="273"/>
      <c r="J12" s="274"/>
      <c r="K12" s="275"/>
      <c r="L12" s="276"/>
      <c r="M12" s="273"/>
      <c r="N12" s="277"/>
      <c r="O12" s="278"/>
      <c r="P12" s="270"/>
      <c r="Q12" s="279"/>
      <c r="R12" s="280" t="n">
        <f aca="false">SUM(E12:Q12)</f>
        <v>0</v>
      </c>
      <c r="S12" s="267" t="n">
        <f aca="false">R12*B12</f>
        <v>0</v>
      </c>
      <c r="T12" s="281" t="n">
        <f aca="false">C12*R12</f>
        <v>0</v>
      </c>
      <c r="U12" s="282" t="n">
        <f aca="false">R12*D12</f>
        <v>0</v>
      </c>
      <c r="V12" s="283" t="n">
        <v>5</v>
      </c>
      <c r="W12" s="284" t="n">
        <v>1</v>
      </c>
      <c r="X12" s="283"/>
      <c r="Y12" s="284"/>
      <c r="Z12" s="283"/>
      <c r="AA12" s="284"/>
      <c r="AB12" s="283"/>
      <c r="AC12" s="284"/>
      <c r="AD12" s="283"/>
      <c r="AE12" s="284"/>
      <c r="AF12" s="8"/>
      <c r="AG12" s="136"/>
      <c r="AH12" s="330"/>
      <c r="AI12" s="136"/>
      <c r="AJ12" s="8"/>
      <c r="AK12" s="8"/>
      <c r="AL12" s="8"/>
      <c r="AM12" s="8"/>
      <c r="AN12" s="8"/>
      <c r="AO12" s="8"/>
      <c r="AP12" s="8"/>
    </row>
    <row r="13" customFormat="false" ht="15.55" hidden="false" customHeight="false" outlineLevel="0" collapsed="false">
      <c r="A13" s="328" t="s">
        <v>86</v>
      </c>
      <c r="B13" s="267" t="n">
        <v>6</v>
      </c>
      <c r="C13" s="267" t="n">
        <v>2.84</v>
      </c>
      <c r="D13" s="268" t="n">
        <v>74</v>
      </c>
      <c r="E13" s="269"/>
      <c r="F13" s="270" t="s">
        <v>58</v>
      </c>
      <c r="G13" s="271"/>
      <c r="H13" s="331"/>
      <c r="I13" s="273"/>
      <c r="J13" s="274"/>
      <c r="K13" s="275"/>
      <c r="L13" s="276"/>
      <c r="M13" s="273"/>
      <c r="N13" s="277"/>
      <c r="O13" s="278"/>
      <c r="P13" s="270"/>
      <c r="Q13" s="332"/>
      <c r="R13" s="280" t="n">
        <f aca="false">SUM(E13:Q13)</f>
        <v>0</v>
      </c>
      <c r="S13" s="267" t="n">
        <f aca="false">R13*B13</f>
        <v>0</v>
      </c>
      <c r="T13" s="281" t="n">
        <f aca="false">C13*R13</f>
        <v>0</v>
      </c>
      <c r="U13" s="329" t="n">
        <f aca="false">R13*D13</f>
        <v>0</v>
      </c>
      <c r="V13" s="283"/>
      <c r="W13" s="284"/>
      <c r="X13" s="283"/>
      <c r="Y13" s="284" t="n">
        <v>6</v>
      </c>
      <c r="Z13" s="283" t="s">
        <v>58</v>
      </c>
      <c r="AA13" s="284"/>
      <c r="AB13" s="283"/>
      <c r="AC13" s="284"/>
      <c r="AD13" s="283"/>
      <c r="AE13" s="284"/>
      <c r="AF13" s="8"/>
      <c r="AG13" s="136"/>
      <c r="AH13" s="330"/>
      <c r="AI13" s="136"/>
      <c r="AJ13" s="8"/>
      <c r="AK13" s="8"/>
      <c r="AL13" s="8"/>
      <c r="AM13" s="8"/>
      <c r="AN13" s="8"/>
      <c r="AO13" s="8"/>
      <c r="AP13" s="8"/>
    </row>
    <row r="14" customFormat="false" ht="15.55" hidden="false" customHeight="false" outlineLevel="0" collapsed="false">
      <c r="A14" s="328" t="s">
        <v>87</v>
      </c>
      <c r="B14" s="267" t="n">
        <v>10</v>
      </c>
      <c r="C14" s="285" t="n">
        <v>0.26</v>
      </c>
      <c r="D14" s="268" t="n">
        <v>22</v>
      </c>
      <c r="E14" s="269"/>
      <c r="F14" s="270" t="s">
        <v>58</v>
      </c>
      <c r="G14" s="271"/>
      <c r="H14" s="272"/>
      <c r="I14" s="273"/>
      <c r="J14" s="274"/>
      <c r="K14" s="275"/>
      <c r="L14" s="276"/>
      <c r="M14" s="273"/>
      <c r="N14" s="277"/>
      <c r="O14" s="278"/>
      <c r="P14" s="270"/>
      <c r="Q14" s="279"/>
      <c r="R14" s="280" t="n">
        <f aca="false">SUM(E14:Q14)</f>
        <v>0</v>
      </c>
      <c r="S14" s="267" t="n">
        <f aca="false">R14*B14</f>
        <v>0</v>
      </c>
      <c r="T14" s="281" t="n">
        <f aca="false">C14*R14</f>
        <v>0</v>
      </c>
      <c r="U14" s="282" t="n">
        <f aca="false">R14*D14</f>
        <v>0</v>
      </c>
      <c r="V14" s="283"/>
      <c r="W14" s="284"/>
      <c r="X14" s="283"/>
      <c r="Y14" s="284"/>
      <c r="Z14" s="283"/>
      <c r="AA14" s="284"/>
      <c r="AB14" s="283"/>
      <c r="AC14" s="284"/>
      <c r="AD14" s="283"/>
      <c r="AE14" s="284"/>
      <c r="AF14" s="8"/>
      <c r="AG14" s="136"/>
      <c r="AH14" s="330"/>
      <c r="AI14" s="136"/>
      <c r="AJ14" s="8"/>
      <c r="AK14" s="8"/>
      <c r="AL14" s="8"/>
      <c r="AM14" s="8"/>
      <c r="AN14" s="8"/>
      <c r="AO14" s="8"/>
      <c r="AP14" s="8"/>
    </row>
    <row r="15" customFormat="false" ht="15.55" hidden="false" customHeight="false" outlineLevel="0" collapsed="false">
      <c r="A15" s="333" t="s">
        <v>88</v>
      </c>
      <c r="B15" s="267" t="n">
        <v>10</v>
      </c>
      <c r="C15" s="267" t="n">
        <v>0.35</v>
      </c>
      <c r="D15" s="268" t="n">
        <v>30</v>
      </c>
      <c r="E15" s="269"/>
      <c r="F15" s="270" t="s">
        <v>58</v>
      </c>
      <c r="G15" s="271"/>
      <c r="H15" s="272"/>
      <c r="I15" s="273"/>
      <c r="J15" s="274"/>
      <c r="K15" s="275"/>
      <c r="L15" s="276"/>
      <c r="M15" s="273"/>
      <c r="N15" s="277"/>
      <c r="O15" s="278"/>
      <c r="P15" s="270"/>
      <c r="Q15" s="279"/>
      <c r="R15" s="280" t="n">
        <f aca="false">SUM(E15:Q15)</f>
        <v>0</v>
      </c>
      <c r="S15" s="267" t="n">
        <f aca="false">R15*B15</f>
        <v>0</v>
      </c>
      <c r="T15" s="281" t="n">
        <f aca="false">C15*R15</f>
        <v>0</v>
      </c>
      <c r="U15" s="282" t="n">
        <f aca="false">R15*D15</f>
        <v>0</v>
      </c>
      <c r="V15" s="283" t="n">
        <v>10</v>
      </c>
      <c r="W15" s="284"/>
      <c r="X15" s="283"/>
      <c r="Y15" s="284"/>
      <c r="Z15" s="283"/>
      <c r="AA15" s="284"/>
      <c r="AB15" s="283"/>
      <c r="AC15" s="284"/>
      <c r="AD15" s="283"/>
      <c r="AE15" s="284"/>
      <c r="AF15" s="8"/>
      <c r="AG15" s="136"/>
      <c r="AH15" s="330"/>
      <c r="AI15" s="136"/>
      <c r="AJ15" s="8"/>
      <c r="AK15" s="8"/>
      <c r="AL15" s="8"/>
      <c r="AM15" s="8"/>
      <c r="AN15" s="8"/>
      <c r="AO15" s="8"/>
      <c r="AP15" s="8"/>
    </row>
    <row r="16" customFormat="false" ht="15.55" hidden="false" customHeight="false" outlineLevel="0" collapsed="false">
      <c r="A16" s="328" t="s">
        <v>89</v>
      </c>
      <c r="B16" s="267" t="n">
        <v>10</v>
      </c>
      <c r="C16" s="267" t="n">
        <v>2.91</v>
      </c>
      <c r="D16" s="268" t="n">
        <v>85</v>
      </c>
      <c r="E16" s="269"/>
      <c r="F16" s="270" t="s">
        <v>58</v>
      </c>
      <c r="G16" s="271"/>
      <c r="H16" s="272"/>
      <c r="I16" s="273"/>
      <c r="J16" s="274"/>
      <c r="K16" s="275"/>
      <c r="L16" s="276"/>
      <c r="M16" s="273"/>
      <c r="N16" s="277"/>
      <c r="O16" s="278"/>
      <c r="P16" s="270"/>
      <c r="Q16" s="279"/>
      <c r="R16" s="280" t="n">
        <f aca="false">SUM(E16:Q16)</f>
        <v>0</v>
      </c>
      <c r="S16" s="267" t="n">
        <f aca="false">R16*B16</f>
        <v>0</v>
      </c>
      <c r="T16" s="281" t="n">
        <f aca="false">C16*R16</f>
        <v>0</v>
      </c>
      <c r="U16" s="282" t="n">
        <f aca="false">R16*D16</f>
        <v>0</v>
      </c>
      <c r="V16" s="283"/>
      <c r="W16" s="284" t="n">
        <v>5</v>
      </c>
      <c r="X16" s="283" t="n">
        <v>5</v>
      </c>
      <c r="Y16" s="284"/>
      <c r="Z16" s="283"/>
      <c r="AA16" s="284"/>
      <c r="AB16" s="283"/>
      <c r="AC16" s="284"/>
      <c r="AD16" s="283"/>
      <c r="AE16" s="284"/>
      <c r="AF16" s="8"/>
      <c r="AG16" s="136"/>
      <c r="AH16" s="330"/>
      <c r="AI16" s="136"/>
      <c r="AJ16" s="8"/>
      <c r="AK16" s="8"/>
      <c r="AL16" s="8"/>
      <c r="AM16" s="8"/>
      <c r="AN16" s="8"/>
      <c r="AO16" s="8"/>
      <c r="AP16" s="8"/>
    </row>
    <row r="17" customFormat="false" ht="15.55" hidden="false" customHeight="false" outlineLevel="0" collapsed="false">
      <c r="A17" s="334" t="s">
        <v>90</v>
      </c>
      <c r="B17" s="287" t="n">
        <v>1</v>
      </c>
      <c r="C17" s="287" t="n">
        <v>1.54</v>
      </c>
      <c r="D17" s="288" t="n">
        <v>48</v>
      </c>
      <c r="E17" s="289" t="s">
        <v>58</v>
      </c>
      <c r="F17" s="290" t="s">
        <v>58</v>
      </c>
      <c r="G17" s="291"/>
      <c r="H17" s="335"/>
      <c r="I17" s="293"/>
      <c r="J17" s="294"/>
      <c r="K17" s="295"/>
      <c r="L17" s="296"/>
      <c r="M17" s="293"/>
      <c r="N17" s="297"/>
      <c r="O17" s="298"/>
      <c r="P17" s="290"/>
      <c r="Q17" s="336"/>
      <c r="R17" s="300" t="n">
        <f aca="false">SUM(E17:Q17)</f>
        <v>0</v>
      </c>
      <c r="S17" s="287" t="n">
        <f aca="false">R17*B17</f>
        <v>0</v>
      </c>
      <c r="T17" s="301" t="n">
        <f aca="false">C17*R17</f>
        <v>0</v>
      </c>
      <c r="U17" s="337" t="n">
        <f aca="false">R17*D17</f>
        <v>0</v>
      </c>
      <c r="V17" s="283"/>
      <c r="W17" s="284"/>
      <c r="X17" s="283"/>
      <c r="Y17" s="284"/>
      <c r="Z17" s="283"/>
      <c r="AA17" s="284"/>
      <c r="AB17" s="283"/>
      <c r="AC17" s="284" t="n">
        <v>1</v>
      </c>
      <c r="AD17" s="283"/>
      <c r="AE17" s="284"/>
      <c r="AF17" s="8"/>
      <c r="AG17" s="136"/>
      <c r="AH17" s="330"/>
      <c r="AI17" s="136"/>
      <c r="AJ17" s="8"/>
      <c r="AK17" s="8"/>
      <c r="AL17" s="8"/>
      <c r="AM17" s="8"/>
      <c r="AN17" s="8"/>
      <c r="AO17" s="8"/>
      <c r="AP17" s="8"/>
    </row>
    <row r="18" customFormat="false" ht="15.55" hidden="false" customHeight="false" outlineLevel="0" collapsed="false">
      <c r="A18" s="328" t="s">
        <v>91</v>
      </c>
      <c r="B18" s="267" t="n">
        <v>6</v>
      </c>
      <c r="C18" s="267" t="n">
        <v>0.93</v>
      </c>
      <c r="D18" s="268" t="n">
        <v>34</v>
      </c>
      <c r="E18" s="269"/>
      <c r="F18" s="270" t="s">
        <v>58</v>
      </c>
      <c r="G18" s="271"/>
      <c r="H18" s="272"/>
      <c r="I18" s="273"/>
      <c r="J18" s="274"/>
      <c r="K18" s="275"/>
      <c r="L18" s="276"/>
      <c r="M18" s="273"/>
      <c r="N18" s="277"/>
      <c r="O18" s="278"/>
      <c r="P18" s="270"/>
      <c r="Q18" s="279"/>
      <c r="R18" s="280" t="n">
        <f aca="false">SUM(E18:Q18)</f>
        <v>0</v>
      </c>
      <c r="S18" s="267" t="n">
        <f aca="false">R18*B18</f>
        <v>0</v>
      </c>
      <c r="T18" s="281" t="n">
        <f aca="false">C18*R18</f>
        <v>0</v>
      </c>
      <c r="U18" s="282" t="n">
        <f aca="false">R18*D18</f>
        <v>0</v>
      </c>
      <c r="V18" s="283"/>
      <c r="W18" s="284" t="n">
        <v>6</v>
      </c>
      <c r="X18" s="283"/>
      <c r="Y18" s="284"/>
      <c r="Z18" s="283"/>
      <c r="AA18" s="284"/>
      <c r="AB18" s="283"/>
      <c r="AC18" s="284"/>
      <c r="AD18" s="283"/>
      <c r="AE18" s="284"/>
      <c r="AF18" s="8"/>
      <c r="AG18" s="136"/>
      <c r="AH18" s="330"/>
      <c r="AI18" s="136"/>
      <c r="AJ18" s="8"/>
      <c r="AK18" s="8"/>
      <c r="AL18" s="8"/>
      <c r="AM18" s="8"/>
      <c r="AN18" s="8"/>
      <c r="AO18" s="8"/>
      <c r="AP18" s="8"/>
    </row>
    <row r="19" customFormat="false" ht="15.55" hidden="false" customHeight="false" outlineLevel="0" collapsed="false">
      <c r="A19" s="328" t="s">
        <v>92</v>
      </c>
      <c r="B19" s="267" t="n">
        <v>4</v>
      </c>
      <c r="C19" s="267" t="n">
        <v>4.55</v>
      </c>
      <c r="D19" s="268" t="n">
        <v>104</v>
      </c>
      <c r="E19" s="269"/>
      <c r="F19" s="270" t="s">
        <v>58</v>
      </c>
      <c r="G19" s="271"/>
      <c r="H19" s="272"/>
      <c r="I19" s="273"/>
      <c r="J19" s="274"/>
      <c r="K19" s="275"/>
      <c r="L19" s="276"/>
      <c r="M19" s="273"/>
      <c r="N19" s="277"/>
      <c r="O19" s="278"/>
      <c r="P19" s="270"/>
      <c r="Q19" s="279"/>
      <c r="R19" s="280" t="n">
        <f aca="false">SUM(E19:Q19)</f>
        <v>0</v>
      </c>
      <c r="S19" s="267" t="n">
        <f aca="false">R19*B19</f>
        <v>0</v>
      </c>
      <c r="T19" s="281" t="n">
        <f aca="false">C19*R19</f>
        <v>0</v>
      </c>
      <c r="U19" s="329" t="n">
        <f aca="false">R19*D19</f>
        <v>0</v>
      </c>
      <c r="V19" s="283"/>
      <c r="W19" s="284" t="n">
        <v>1</v>
      </c>
      <c r="X19" s="283" t="n">
        <v>1</v>
      </c>
      <c r="Y19" s="284" t="n">
        <v>1</v>
      </c>
      <c r="Z19" s="283" t="n">
        <v>1</v>
      </c>
      <c r="AA19" s="284"/>
      <c r="AB19" s="283"/>
      <c r="AC19" s="284"/>
      <c r="AD19" s="283"/>
      <c r="AE19" s="284"/>
      <c r="AF19" s="8"/>
      <c r="AG19" s="136"/>
      <c r="AH19" s="330"/>
      <c r="AI19" s="136"/>
      <c r="AJ19" s="8"/>
      <c r="AK19" s="8"/>
      <c r="AL19" s="8"/>
      <c r="AM19" s="8"/>
      <c r="AN19" s="8"/>
      <c r="AO19" s="8"/>
      <c r="AP19" s="8"/>
    </row>
    <row r="20" customFormat="false" ht="15.55" hidden="false" customHeight="false" outlineLevel="0" collapsed="false">
      <c r="A20" s="328" t="s">
        <v>93</v>
      </c>
      <c r="B20" s="267" t="n">
        <v>12</v>
      </c>
      <c r="C20" s="267" t="n">
        <v>1.25</v>
      </c>
      <c r="D20" s="268" t="n">
        <v>55</v>
      </c>
      <c r="E20" s="269"/>
      <c r="F20" s="270" t="s">
        <v>58</v>
      </c>
      <c r="G20" s="271"/>
      <c r="H20" s="272"/>
      <c r="I20" s="273"/>
      <c r="J20" s="274"/>
      <c r="K20" s="275"/>
      <c r="L20" s="276"/>
      <c r="M20" s="273"/>
      <c r="N20" s="277"/>
      <c r="O20" s="278"/>
      <c r="P20" s="270"/>
      <c r="Q20" s="279"/>
      <c r="R20" s="280" t="n">
        <f aca="false">SUM(E20:Q20)</f>
        <v>0</v>
      </c>
      <c r="S20" s="267" t="n">
        <f aca="false">R20*B20</f>
        <v>0</v>
      </c>
      <c r="T20" s="281" t="n">
        <f aca="false">C20*R20</f>
        <v>0</v>
      </c>
      <c r="U20" s="282" t="n">
        <f aca="false">R20*D20</f>
        <v>0</v>
      </c>
      <c r="V20" s="283" t="n">
        <v>1</v>
      </c>
      <c r="W20" s="284" t="n">
        <v>11</v>
      </c>
      <c r="X20" s="283" t="s">
        <v>58</v>
      </c>
      <c r="Y20" s="284"/>
      <c r="Z20" s="283"/>
      <c r="AA20" s="284"/>
      <c r="AB20" s="283"/>
      <c r="AC20" s="284"/>
      <c r="AD20" s="283"/>
      <c r="AE20" s="284"/>
      <c r="AF20" s="8"/>
      <c r="AG20" s="136"/>
      <c r="AH20" s="330"/>
      <c r="AI20" s="136"/>
      <c r="AJ20" s="8"/>
      <c r="AK20" s="8"/>
      <c r="AL20" s="8"/>
      <c r="AM20" s="8"/>
      <c r="AN20" s="8"/>
      <c r="AO20" s="8"/>
      <c r="AP20" s="8"/>
    </row>
    <row r="21" customFormat="false" ht="15.55" hidden="false" customHeight="false" outlineLevel="0" collapsed="false">
      <c r="A21" s="328" t="s">
        <v>94</v>
      </c>
      <c r="B21" s="267" t="n">
        <v>1</v>
      </c>
      <c r="C21" s="285" t="n">
        <v>0.9</v>
      </c>
      <c r="D21" s="268" t="n">
        <v>32</v>
      </c>
      <c r="E21" s="269"/>
      <c r="F21" s="270" t="s">
        <v>58</v>
      </c>
      <c r="G21" s="271"/>
      <c r="H21" s="272"/>
      <c r="I21" s="273"/>
      <c r="J21" s="274"/>
      <c r="K21" s="275"/>
      <c r="L21" s="276"/>
      <c r="M21" s="273"/>
      <c r="N21" s="277"/>
      <c r="O21" s="278"/>
      <c r="P21" s="270"/>
      <c r="Q21" s="279"/>
      <c r="R21" s="280" t="n">
        <f aca="false">SUM(E21:Q21)</f>
        <v>0</v>
      </c>
      <c r="S21" s="267" t="n">
        <f aca="false">R21*B21</f>
        <v>0</v>
      </c>
      <c r="T21" s="281" t="n">
        <f aca="false">C21*R21</f>
        <v>0</v>
      </c>
      <c r="U21" s="329" t="n">
        <f aca="false">R21*D21</f>
        <v>0</v>
      </c>
      <c r="V21" s="283"/>
      <c r="W21" s="284"/>
      <c r="X21" s="283"/>
      <c r="Y21" s="284"/>
      <c r="Z21" s="283" t="n">
        <v>1</v>
      </c>
      <c r="AA21" s="284"/>
      <c r="AB21" s="283" t="s">
        <v>58</v>
      </c>
      <c r="AC21" s="284"/>
      <c r="AD21" s="283"/>
      <c r="AE21" s="284"/>
      <c r="AF21" s="8"/>
      <c r="AG21" s="136"/>
      <c r="AH21" s="330"/>
      <c r="AI21" s="136"/>
      <c r="AJ21" s="8"/>
      <c r="AK21" s="8"/>
      <c r="AL21" s="8"/>
      <c r="AM21" s="8"/>
      <c r="AN21" s="8"/>
      <c r="AO21" s="8"/>
      <c r="AP21" s="8"/>
    </row>
    <row r="22" customFormat="false" ht="15.55" hidden="false" customHeight="false" outlineLevel="0" collapsed="false">
      <c r="A22" s="338" t="s">
        <v>95</v>
      </c>
      <c r="B22" s="304" t="n">
        <f aca="false">SUM(B11:B21)</f>
        <v>70</v>
      </c>
      <c r="C22" s="305" t="n">
        <f aca="false">SUM(C11:C21)</f>
        <v>18.57</v>
      </c>
      <c r="D22" s="306" t="n">
        <v>572</v>
      </c>
      <c r="E22" s="307"/>
      <c r="F22" s="308"/>
      <c r="G22" s="309"/>
      <c r="H22" s="310"/>
      <c r="I22" s="311"/>
      <c r="J22" s="312"/>
      <c r="K22" s="313"/>
      <c r="L22" s="314"/>
      <c r="M22" s="311"/>
      <c r="N22" s="315"/>
      <c r="O22" s="316"/>
      <c r="P22" s="308"/>
      <c r="Q22" s="317"/>
      <c r="R22" s="318" t="n">
        <f aca="false">SUM(E22:Q22)</f>
        <v>0</v>
      </c>
      <c r="S22" s="319" t="n">
        <f aca="false">R22*B22</f>
        <v>0</v>
      </c>
      <c r="T22" s="320" t="n">
        <f aca="false">C22*R22</f>
        <v>0</v>
      </c>
      <c r="U22" s="321" t="n">
        <f aca="false">R22*D22</f>
        <v>0</v>
      </c>
      <c r="V22" s="283" t="n">
        <f aca="false">SUM(V11:V21)</f>
        <v>16</v>
      </c>
      <c r="W22" s="284" t="n">
        <f aca="false">SUM(W11:W21)</f>
        <v>27</v>
      </c>
      <c r="X22" s="283" t="n">
        <f aca="false">SUM(X11:X21)</f>
        <v>7</v>
      </c>
      <c r="Y22" s="284" t="n">
        <f aca="false">SUM(Y11:Y21)</f>
        <v>7</v>
      </c>
      <c r="Z22" s="283" t="n">
        <f aca="false">SUM(Z11:Z21)</f>
        <v>2</v>
      </c>
      <c r="AA22" s="284" t="n">
        <f aca="false">SUM(AA11:AA21)</f>
        <v>0</v>
      </c>
      <c r="AB22" s="283" t="n">
        <f aca="false">SUM(AB11:AB21)</f>
        <v>0</v>
      </c>
      <c r="AC22" s="284" t="n">
        <f aca="false">SUM(AC11:AC21)</f>
        <v>1</v>
      </c>
      <c r="AD22" s="283" t="n">
        <f aca="false">SUM(AD11:AD21)</f>
        <v>0</v>
      </c>
      <c r="AE22" s="284" t="n">
        <f aca="false">SUM(AE11:AE21)</f>
        <v>0</v>
      </c>
      <c r="AF22" s="8"/>
      <c r="AG22" s="136"/>
      <c r="AH22" s="330"/>
      <c r="AI22" s="136"/>
      <c r="AJ22" s="8"/>
      <c r="AK22" s="8"/>
      <c r="AL22" s="8"/>
      <c r="AM22" s="8"/>
      <c r="AN22" s="8"/>
      <c r="AO22" s="8"/>
      <c r="AP22" s="8"/>
    </row>
    <row r="23" customFormat="false" ht="15" hidden="false" customHeight="false" outlineLevel="0" collapsed="false">
      <c r="A23" s="255" t="s">
        <v>96</v>
      </c>
      <c r="B23" s="339"/>
      <c r="C23" s="340"/>
      <c r="D23" s="341"/>
      <c r="E23" s="342"/>
      <c r="F23" s="342"/>
      <c r="G23" s="342"/>
      <c r="H23" s="342"/>
      <c r="I23" s="342"/>
      <c r="J23" s="342"/>
      <c r="K23" s="342"/>
      <c r="L23" s="343"/>
      <c r="M23" s="342"/>
      <c r="N23" s="342"/>
      <c r="O23" s="342"/>
      <c r="P23" s="342"/>
      <c r="Q23" s="342"/>
      <c r="R23" s="344"/>
      <c r="S23" s="339"/>
      <c r="T23" s="345"/>
      <c r="U23" s="346"/>
      <c r="V23" s="347"/>
      <c r="W23" s="347"/>
      <c r="X23" s="347"/>
      <c r="Y23" s="347"/>
      <c r="Z23" s="347"/>
      <c r="AA23" s="347"/>
      <c r="AB23" s="347"/>
      <c r="AC23" s="347"/>
      <c r="AD23" s="347"/>
      <c r="AE23" s="347"/>
      <c r="AF23" s="8"/>
      <c r="AG23" s="136"/>
      <c r="AH23" s="330"/>
      <c r="AI23" s="136"/>
      <c r="AJ23" s="8"/>
      <c r="AK23" s="8"/>
      <c r="AL23" s="8"/>
      <c r="AM23" s="8"/>
      <c r="AN23" s="8"/>
      <c r="AO23" s="8"/>
      <c r="AP23" s="8"/>
    </row>
    <row r="24" customFormat="false" ht="15.55" hidden="false" customHeight="false" outlineLevel="0" collapsed="false">
      <c r="A24" s="348" t="s">
        <v>97</v>
      </c>
      <c r="B24" s="267" t="n">
        <v>8</v>
      </c>
      <c r="C24" s="285" t="n">
        <v>1.37</v>
      </c>
      <c r="D24" s="268" t="n">
        <v>48</v>
      </c>
      <c r="E24" s="269"/>
      <c r="F24" s="270" t="s">
        <v>58</v>
      </c>
      <c r="G24" s="271"/>
      <c r="H24" s="272"/>
      <c r="I24" s="273"/>
      <c r="J24" s="274"/>
      <c r="K24" s="275"/>
      <c r="L24" s="276"/>
      <c r="M24" s="273"/>
      <c r="N24" s="277"/>
      <c r="O24" s="278"/>
      <c r="P24" s="270"/>
      <c r="Q24" s="279"/>
      <c r="R24" s="280" t="n">
        <f aca="false">SUM(E24:Q24)</f>
        <v>0</v>
      </c>
      <c r="S24" s="267" t="n">
        <f aca="false">R24*B24</f>
        <v>0</v>
      </c>
      <c r="T24" s="281" t="n">
        <f aca="false">C24*R24</f>
        <v>0</v>
      </c>
      <c r="U24" s="282" t="n">
        <f aca="false">R24*D24</f>
        <v>0</v>
      </c>
      <c r="V24" s="283" t="n">
        <v>2</v>
      </c>
      <c r="W24" s="284" t="n">
        <v>5</v>
      </c>
      <c r="X24" s="283" t="n">
        <v>1</v>
      </c>
      <c r="Y24" s="284"/>
      <c r="Z24" s="283"/>
      <c r="AA24" s="284"/>
      <c r="AB24" s="283"/>
      <c r="AC24" s="284"/>
      <c r="AD24" s="283"/>
      <c r="AE24" s="284"/>
      <c r="AF24" s="8"/>
      <c r="AG24" s="136"/>
      <c r="AH24" s="330"/>
      <c r="AI24" s="136"/>
      <c r="AJ24" s="8"/>
      <c r="AK24" s="8"/>
      <c r="AL24" s="8"/>
      <c r="AM24" s="8"/>
      <c r="AN24" s="8"/>
      <c r="AO24" s="8"/>
      <c r="AP24" s="8"/>
    </row>
    <row r="25" customFormat="false" ht="15.55" hidden="false" customHeight="false" outlineLevel="0" collapsed="false">
      <c r="A25" s="348" t="s">
        <v>98</v>
      </c>
      <c r="B25" s="287" t="n">
        <v>3</v>
      </c>
      <c r="C25" s="349" t="n">
        <v>2.72</v>
      </c>
      <c r="D25" s="288" t="n">
        <v>97</v>
      </c>
      <c r="E25" s="289"/>
      <c r="F25" s="290"/>
      <c r="G25" s="291"/>
      <c r="H25" s="292"/>
      <c r="I25" s="293"/>
      <c r="J25" s="294"/>
      <c r="K25" s="295"/>
      <c r="L25" s="296"/>
      <c r="M25" s="293"/>
      <c r="N25" s="297"/>
      <c r="O25" s="298"/>
      <c r="P25" s="290"/>
      <c r="Q25" s="299"/>
      <c r="R25" s="300" t="n">
        <f aca="false">SUM(E25:Q25)</f>
        <v>0</v>
      </c>
      <c r="S25" s="287" t="n">
        <f aca="false">R25*B25</f>
        <v>0</v>
      </c>
      <c r="T25" s="301" t="n">
        <f aca="false">C25*R25</f>
        <v>0</v>
      </c>
      <c r="U25" s="302" t="n">
        <f aca="false">R25*D25</f>
        <v>0</v>
      </c>
      <c r="V25" s="283"/>
      <c r="W25" s="284"/>
      <c r="X25" s="283"/>
      <c r="Y25" s="284"/>
      <c r="Z25" s="283"/>
      <c r="AA25" s="284" t="n">
        <v>1</v>
      </c>
      <c r="AB25" s="283" t="n">
        <v>1</v>
      </c>
      <c r="AC25" s="284" t="n">
        <v>1</v>
      </c>
      <c r="AD25" s="283"/>
      <c r="AE25" s="284"/>
      <c r="AF25" s="8"/>
      <c r="AG25" s="136"/>
      <c r="AH25" s="330"/>
      <c r="AI25" s="136"/>
      <c r="AJ25" s="8"/>
      <c r="AK25" s="8"/>
      <c r="AL25" s="8"/>
      <c r="AM25" s="8"/>
      <c r="AN25" s="8"/>
      <c r="AO25" s="8"/>
      <c r="AP25" s="8"/>
    </row>
    <row r="26" customFormat="false" ht="15.55" hidden="false" customHeight="false" outlineLevel="0" collapsed="false">
      <c r="A26" s="348" t="s">
        <v>99</v>
      </c>
      <c r="B26" s="267" t="n">
        <v>1</v>
      </c>
      <c r="C26" s="267" t="n">
        <v>7.15</v>
      </c>
      <c r="D26" s="268" t="n">
        <v>180</v>
      </c>
      <c r="E26" s="269"/>
      <c r="F26" s="270" t="s">
        <v>58</v>
      </c>
      <c r="G26" s="271"/>
      <c r="H26" s="272"/>
      <c r="I26" s="273"/>
      <c r="J26" s="274"/>
      <c r="K26" s="275"/>
      <c r="L26" s="276"/>
      <c r="M26" s="273"/>
      <c r="N26" s="277"/>
      <c r="O26" s="278"/>
      <c r="P26" s="270"/>
      <c r="Q26" s="279"/>
      <c r="R26" s="280" t="n">
        <f aca="false">SUM(E26:Q26)</f>
        <v>0</v>
      </c>
      <c r="S26" s="267" t="n">
        <f aca="false">R26*B26</f>
        <v>0</v>
      </c>
      <c r="T26" s="281" t="n">
        <f aca="false">C26*R26</f>
        <v>0</v>
      </c>
      <c r="U26" s="282" t="n">
        <f aca="false">R26*D26</f>
        <v>0</v>
      </c>
      <c r="V26" s="283"/>
      <c r="W26" s="284"/>
      <c r="X26" s="283"/>
      <c r="Y26" s="284"/>
      <c r="Z26" s="283"/>
      <c r="AA26" s="284"/>
      <c r="AB26" s="283"/>
      <c r="AC26" s="284"/>
      <c r="AD26" s="283"/>
      <c r="AE26" s="284" t="n">
        <v>1</v>
      </c>
      <c r="AF26" s="8"/>
      <c r="AG26" s="136"/>
      <c r="AH26" s="330"/>
      <c r="AI26" s="136"/>
      <c r="AJ26" s="8"/>
      <c r="AK26" s="8"/>
      <c r="AL26" s="8"/>
      <c r="AM26" s="8"/>
      <c r="AN26" s="8"/>
      <c r="AO26" s="8"/>
      <c r="AP26" s="8"/>
    </row>
    <row r="27" customFormat="false" ht="15.55" hidden="false" customHeight="false" outlineLevel="0" collapsed="false">
      <c r="A27" s="348" t="s">
        <v>100</v>
      </c>
      <c r="B27" s="267" t="n">
        <v>4</v>
      </c>
      <c r="C27" s="285" t="n">
        <v>3.13</v>
      </c>
      <c r="D27" s="268" t="n">
        <v>117</v>
      </c>
      <c r="E27" s="269"/>
      <c r="F27" s="270" t="s">
        <v>58</v>
      </c>
      <c r="G27" s="271"/>
      <c r="H27" s="272"/>
      <c r="I27" s="273"/>
      <c r="J27" s="274"/>
      <c r="K27" s="275"/>
      <c r="L27" s="276"/>
      <c r="M27" s="273"/>
      <c r="N27" s="277"/>
      <c r="O27" s="278"/>
      <c r="P27" s="270"/>
      <c r="Q27" s="279"/>
      <c r="R27" s="280" t="n">
        <f aca="false">SUM(E27:Q27)</f>
        <v>0</v>
      </c>
      <c r="S27" s="267" t="n">
        <f aca="false">R27*B27</f>
        <v>0</v>
      </c>
      <c r="T27" s="281" t="n">
        <f aca="false">C27*R27</f>
        <v>0</v>
      </c>
      <c r="U27" s="282" t="n">
        <f aca="false">R27*D27</f>
        <v>0</v>
      </c>
      <c r="V27" s="283"/>
      <c r="W27" s="284"/>
      <c r="X27" s="283"/>
      <c r="Y27" s="284"/>
      <c r="Z27" s="283"/>
      <c r="AA27" s="284"/>
      <c r="AB27" s="283" t="n">
        <v>1</v>
      </c>
      <c r="AC27" s="284" t="n">
        <v>3</v>
      </c>
      <c r="AD27" s="283"/>
      <c r="AE27" s="284"/>
      <c r="AF27" s="8"/>
      <c r="AG27" s="136"/>
      <c r="AH27" s="330"/>
      <c r="AI27" s="136"/>
      <c r="AJ27" s="8"/>
      <c r="AK27" s="8"/>
      <c r="AL27" s="8"/>
      <c r="AM27" s="8"/>
      <c r="AN27" s="8"/>
      <c r="AO27" s="8"/>
      <c r="AP27" s="8"/>
    </row>
    <row r="28" customFormat="false" ht="15.55" hidden="false" customHeight="false" outlineLevel="0" collapsed="false">
      <c r="A28" s="348" t="s">
        <v>101</v>
      </c>
      <c r="B28" s="287" t="n">
        <v>10</v>
      </c>
      <c r="C28" s="349" t="n">
        <v>0.23</v>
      </c>
      <c r="D28" s="288" t="n">
        <v>28</v>
      </c>
      <c r="E28" s="289"/>
      <c r="F28" s="290"/>
      <c r="G28" s="291"/>
      <c r="H28" s="292"/>
      <c r="I28" s="293"/>
      <c r="J28" s="294"/>
      <c r="K28" s="295"/>
      <c r="L28" s="296"/>
      <c r="M28" s="293"/>
      <c r="N28" s="297"/>
      <c r="O28" s="298"/>
      <c r="P28" s="290"/>
      <c r="Q28" s="299"/>
      <c r="R28" s="300" t="n">
        <f aca="false">SUM(E28:Q28)</f>
        <v>0</v>
      </c>
      <c r="S28" s="287" t="n">
        <f aca="false">R28*B28</f>
        <v>0</v>
      </c>
      <c r="T28" s="301" t="n">
        <f aca="false">C28*R28</f>
        <v>0</v>
      </c>
      <c r="U28" s="302" t="n">
        <f aca="false">R28*D28</f>
        <v>0</v>
      </c>
      <c r="V28" s="283" t="n">
        <v>10</v>
      </c>
      <c r="W28" s="284"/>
      <c r="X28" s="283"/>
      <c r="Y28" s="284"/>
      <c r="Z28" s="283"/>
      <c r="AA28" s="284"/>
      <c r="AB28" s="283"/>
      <c r="AC28" s="284"/>
      <c r="AD28" s="283"/>
      <c r="AE28" s="284"/>
      <c r="AF28" s="8"/>
      <c r="AG28" s="136"/>
      <c r="AH28" s="330"/>
      <c r="AI28" s="136"/>
      <c r="AJ28" s="8"/>
      <c r="AK28" s="8"/>
      <c r="AL28" s="8"/>
      <c r="AM28" s="8"/>
      <c r="AN28" s="8"/>
      <c r="AO28" s="8"/>
      <c r="AP28" s="8"/>
    </row>
    <row r="29" customFormat="false" ht="15.55" hidden="false" customHeight="false" outlineLevel="0" collapsed="false">
      <c r="A29" s="348" t="s">
        <v>102</v>
      </c>
      <c r="B29" s="267" t="n">
        <v>1</v>
      </c>
      <c r="C29" s="267" t="n">
        <v>0.9</v>
      </c>
      <c r="D29" s="268" t="n">
        <v>25</v>
      </c>
      <c r="E29" s="269"/>
      <c r="F29" s="270" t="s">
        <v>58</v>
      </c>
      <c r="G29" s="271"/>
      <c r="H29" s="272"/>
      <c r="I29" s="273"/>
      <c r="J29" s="274"/>
      <c r="K29" s="275"/>
      <c r="L29" s="276"/>
      <c r="M29" s="273"/>
      <c r="N29" s="277"/>
      <c r="O29" s="278"/>
      <c r="P29" s="270"/>
      <c r="Q29" s="279"/>
      <c r="R29" s="280" t="n">
        <f aca="false">SUM(E29:Q29)</f>
        <v>0</v>
      </c>
      <c r="S29" s="267" t="n">
        <f aca="false">R29*B29</f>
        <v>0</v>
      </c>
      <c r="T29" s="281" t="n">
        <f aca="false">C29*R29</f>
        <v>0</v>
      </c>
      <c r="U29" s="282" t="n">
        <f aca="false">R29*D29</f>
        <v>0</v>
      </c>
      <c r="V29" s="283"/>
      <c r="W29" s="284"/>
      <c r="X29" s="283" t="n">
        <v>1</v>
      </c>
      <c r="Y29" s="284"/>
      <c r="Z29" s="283"/>
      <c r="AA29" s="284"/>
      <c r="AB29" s="283"/>
      <c r="AC29" s="284"/>
      <c r="AD29" s="283"/>
      <c r="AE29" s="284"/>
      <c r="AF29" s="8"/>
      <c r="AG29" s="136"/>
      <c r="AH29" s="330"/>
      <c r="AI29" s="136"/>
      <c r="AJ29" s="8"/>
      <c r="AK29" s="8"/>
      <c r="AL29" s="8"/>
      <c r="AM29" s="8"/>
      <c r="AN29" s="8"/>
      <c r="AO29" s="8"/>
      <c r="AP29" s="8"/>
    </row>
    <row r="30" customFormat="false" ht="15.55" hidden="false" customHeight="false" outlineLevel="0" collapsed="false">
      <c r="A30" s="348" t="s">
        <v>103</v>
      </c>
      <c r="B30" s="287" t="n">
        <v>7</v>
      </c>
      <c r="C30" s="349" t="n">
        <v>2.35</v>
      </c>
      <c r="D30" s="288" t="n">
        <v>65</v>
      </c>
      <c r="E30" s="289"/>
      <c r="F30" s="290"/>
      <c r="G30" s="291"/>
      <c r="H30" s="292"/>
      <c r="I30" s="293"/>
      <c r="J30" s="294"/>
      <c r="K30" s="295"/>
      <c r="L30" s="296"/>
      <c r="M30" s="293"/>
      <c r="N30" s="297"/>
      <c r="O30" s="298"/>
      <c r="P30" s="290"/>
      <c r="Q30" s="299"/>
      <c r="R30" s="300" t="n">
        <f aca="false">SUM(E30:Q30)</f>
        <v>0</v>
      </c>
      <c r="S30" s="287" t="n">
        <f aca="false">R30*B30</f>
        <v>0</v>
      </c>
      <c r="T30" s="301" t="n">
        <f aca="false">C30*R30</f>
        <v>0</v>
      </c>
      <c r="U30" s="302" t="n">
        <f aca="false">R30*D30</f>
        <v>0</v>
      </c>
      <c r="V30" s="283"/>
      <c r="W30" s="284"/>
      <c r="X30" s="283" t="n">
        <v>4</v>
      </c>
      <c r="Y30" s="284"/>
      <c r="Z30" s="283" t="n">
        <v>3</v>
      </c>
      <c r="AA30" s="284"/>
      <c r="AB30" s="283"/>
      <c r="AC30" s="284"/>
      <c r="AD30" s="283"/>
      <c r="AE30" s="284"/>
      <c r="AF30" s="8"/>
      <c r="AG30" s="136"/>
      <c r="AH30" s="330"/>
      <c r="AI30" s="136"/>
      <c r="AJ30" s="8"/>
      <c r="AK30" s="8"/>
      <c r="AL30" s="8"/>
      <c r="AM30" s="8"/>
      <c r="AN30" s="8"/>
      <c r="AO30" s="8"/>
      <c r="AP30" s="8"/>
    </row>
    <row r="31" customFormat="false" ht="15.55" hidden="false" customHeight="false" outlineLevel="0" collapsed="false">
      <c r="A31" s="348" t="s">
        <v>104</v>
      </c>
      <c r="B31" s="350" t="n">
        <v>3</v>
      </c>
      <c r="C31" s="351" t="n">
        <v>1.57</v>
      </c>
      <c r="D31" s="352" t="n">
        <v>68</v>
      </c>
      <c r="E31" s="353"/>
      <c r="F31" s="354"/>
      <c r="G31" s="355"/>
      <c r="H31" s="356"/>
      <c r="I31" s="357"/>
      <c r="J31" s="358"/>
      <c r="K31" s="359"/>
      <c r="L31" s="360"/>
      <c r="M31" s="357"/>
      <c r="N31" s="361"/>
      <c r="O31" s="362"/>
      <c r="P31" s="354"/>
      <c r="Q31" s="363"/>
      <c r="R31" s="364" t="n">
        <f aca="false">SUM(E31:Q31)</f>
        <v>0</v>
      </c>
      <c r="S31" s="350" t="n">
        <f aca="false">R31*B31</f>
        <v>0</v>
      </c>
      <c r="T31" s="365" t="n">
        <f aca="false">C31*R31</f>
        <v>0</v>
      </c>
      <c r="U31" s="366" t="n">
        <f aca="false">R31*D31</f>
        <v>0</v>
      </c>
      <c r="V31" s="283"/>
      <c r="W31" s="284"/>
      <c r="X31" s="283"/>
      <c r="Y31" s="284"/>
      <c r="Z31" s="283"/>
      <c r="AA31" s="284" t="n">
        <v>1</v>
      </c>
      <c r="AB31" s="283" t="n">
        <v>1</v>
      </c>
      <c r="AC31" s="284" t="n">
        <v>1</v>
      </c>
      <c r="AD31" s="283"/>
      <c r="AE31" s="284"/>
      <c r="AF31" s="8"/>
      <c r="AG31" s="136"/>
      <c r="AH31" s="330"/>
      <c r="AI31" s="136"/>
      <c r="AJ31" s="8"/>
      <c r="AK31" s="8"/>
      <c r="AL31" s="8"/>
      <c r="AM31" s="8"/>
      <c r="AN31" s="8"/>
      <c r="AO31" s="8"/>
      <c r="AP31" s="8"/>
    </row>
    <row r="32" customFormat="false" ht="15.55" hidden="false" customHeight="false" outlineLevel="0" collapsed="false">
      <c r="A32" s="348" t="s">
        <v>105</v>
      </c>
      <c r="B32" s="350" t="n">
        <v>1</v>
      </c>
      <c r="C32" s="351" t="n">
        <v>1.66</v>
      </c>
      <c r="D32" s="352" t="n">
        <v>51</v>
      </c>
      <c r="E32" s="353"/>
      <c r="F32" s="354"/>
      <c r="G32" s="355"/>
      <c r="H32" s="356"/>
      <c r="I32" s="357"/>
      <c r="J32" s="358"/>
      <c r="K32" s="359"/>
      <c r="L32" s="360"/>
      <c r="M32" s="357"/>
      <c r="N32" s="361"/>
      <c r="O32" s="362"/>
      <c r="P32" s="354"/>
      <c r="Q32" s="363"/>
      <c r="R32" s="364" t="n">
        <f aca="false">SUM(E32:Q32)</f>
        <v>0</v>
      </c>
      <c r="S32" s="350" t="n">
        <f aca="false">R32*B32</f>
        <v>0</v>
      </c>
      <c r="T32" s="365" t="n">
        <f aca="false">C32*R32</f>
        <v>0</v>
      </c>
      <c r="U32" s="366" t="n">
        <f aca="false">R32*D32</f>
        <v>0</v>
      </c>
      <c r="V32" s="283"/>
      <c r="W32" s="284"/>
      <c r="X32" s="283"/>
      <c r="Y32" s="284"/>
      <c r="Z32" s="283"/>
      <c r="AA32" s="284"/>
      <c r="AB32" s="283"/>
      <c r="AC32" s="284"/>
      <c r="AD32" s="283" t="n">
        <v>1</v>
      </c>
      <c r="AE32" s="284"/>
      <c r="AF32" s="8"/>
      <c r="AG32" s="136"/>
      <c r="AH32" s="330"/>
      <c r="AI32" s="136"/>
      <c r="AJ32" s="8"/>
      <c r="AK32" s="8"/>
      <c r="AL32" s="8"/>
      <c r="AM32" s="8"/>
      <c r="AN32" s="8"/>
      <c r="AO32" s="8"/>
      <c r="AP32" s="8"/>
    </row>
    <row r="33" customFormat="false" ht="15.55" hidden="false" customHeight="false" outlineLevel="0" collapsed="false">
      <c r="A33" s="367" t="s">
        <v>106</v>
      </c>
      <c r="B33" s="368" t="n">
        <f aca="false">SUM(B24:B32)</f>
        <v>38</v>
      </c>
      <c r="C33" s="369" t="n">
        <v>17.95</v>
      </c>
      <c r="D33" s="370" t="n">
        <v>679</v>
      </c>
      <c r="E33" s="353"/>
      <c r="F33" s="354"/>
      <c r="G33" s="355"/>
      <c r="H33" s="356"/>
      <c r="I33" s="357"/>
      <c r="J33" s="358"/>
      <c r="K33" s="359"/>
      <c r="L33" s="360"/>
      <c r="M33" s="357"/>
      <c r="N33" s="361"/>
      <c r="O33" s="362"/>
      <c r="P33" s="354"/>
      <c r="Q33" s="363"/>
      <c r="R33" s="364" t="n">
        <f aca="false">SUM(E33:Q33)</f>
        <v>0</v>
      </c>
      <c r="S33" s="350" t="n">
        <f aca="false">R33*B33</f>
        <v>0</v>
      </c>
      <c r="T33" s="365" t="n">
        <f aca="false">C33*R33</f>
        <v>0</v>
      </c>
      <c r="U33" s="366" t="n">
        <f aca="false">R33*D33</f>
        <v>0</v>
      </c>
      <c r="V33" s="283" t="n">
        <f aca="false">SUM(V24:V32)</f>
        <v>12</v>
      </c>
      <c r="W33" s="284" t="n">
        <f aca="false">SUM(W24:W32)</f>
        <v>5</v>
      </c>
      <c r="X33" s="283" t="n">
        <f aca="false">SUM(X24:X32)</f>
        <v>6</v>
      </c>
      <c r="Y33" s="284" t="n">
        <f aca="false">SUM(Y24:Y32)</f>
        <v>0</v>
      </c>
      <c r="Z33" s="283" t="n">
        <f aca="false">SUM(Z24:Z32)</f>
        <v>3</v>
      </c>
      <c r="AA33" s="284" t="n">
        <f aca="false">SUM(AA24:AA32)</f>
        <v>2</v>
      </c>
      <c r="AB33" s="283" t="n">
        <f aca="false">SUM(AB24:AB32)</f>
        <v>3</v>
      </c>
      <c r="AC33" s="284" t="n">
        <v>5</v>
      </c>
      <c r="AD33" s="283" t="n">
        <f aca="false">SUM(AD24:AD32)</f>
        <v>1</v>
      </c>
      <c r="AE33" s="284" t="n">
        <f aca="false">SUM(AE24:AE32)</f>
        <v>1</v>
      </c>
      <c r="AF33" s="8"/>
      <c r="AG33" s="136"/>
      <c r="AH33" s="330"/>
      <c r="AI33" s="136"/>
      <c r="AJ33" s="8"/>
      <c r="AK33" s="8"/>
      <c r="AL33" s="8"/>
      <c r="AM33" s="8"/>
      <c r="AN33" s="8"/>
      <c r="AO33" s="8"/>
      <c r="AP33" s="8"/>
    </row>
    <row r="34" customFormat="false" ht="12.8" hidden="false" customHeight="false" outlineLevel="0" collapsed="false">
      <c r="A34" s="255" t="s">
        <v>107</v>
      </c>
      <c r="B34" s="371"/>
      <c r="C34" s="371"/>
      <c r="D34" s="258"/>
      <c r="E34" s="372"/>
      <c r="F34" s="372"/>
      <c r="G34" s="372"/>
      <c r="H34" s="372"/>
      <c r="I34" s="372"/>
      <c r="J34" s="372"/>
      <c r="K34" s="372"/>
      <c r="L34" s="373"/>
      <c r="M34" s="374"/>
      <c r="N34" s="374"/>
      <c r="O34" s="374"/>
      <c r="P34" s="374"/>
      <c r="Q34" s="372"/>
      <c r="R34" s="262" t="s">
        <v>58</v>
      </c>
      <c r="S34" s="371"/>
      <c r="T34" s="371"/>
      <c r="U34" s="326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8"/>
      <c r="AG34" s="136"/>
      <c r="AH34" s="330"/>
      <c r="AI34" s="136"/>
      <c r="AJ34" s="8"/>
      <c r="AK34" s="8"/>
      <c r="AL34" s="8"/>
      <c r="AM34" s="8"/>
      <c r="AN34" s="8"/>
      <c r="AO34" s="8"/>
      <c r="AP34" s="8"/>
    </row>
    <row r="35" customFormat="false" ht="15.55" hidden="false" customHeight="false" outlineLevel="0" collapsed="false">
      <c r="A35" s="375" t="s">
        <v>108</v>
      </c>
      <c r="B35" s="267" t="n">
        <v>5</v>
      </c>
      <c r="C35" s="267" t="n">
        <v>1.77</v>
      </c>
      <c r="D35" s="268" t="n">
        <v>49</v>
      </c>
      <c r="E35" s="269"/>
      <c r="F35" s="270"/>
      <c r="G35" s="271"/>
      <c r="H35" s="272"/>
      <c r="I35" s="273"/>
      <c r="J35" s="274"/>
      <c r="K35" s="275"/>
      <c r="L35" s="276"/>
      <c r="M35" s="273"/>
      <c r="N35" s="277"/>
      <c r="O35" s="278"/>
      <c r="P35" s="270"/>
      <c r="Q35" s="279"/>
      <c r="R35" s="280" t="n">
        <f aca="false">SUM(E35:Q35)</f>
        <v>0</v>
      </c>
      <c r="S35" s="267" t="n">
        <f aca="false">R35*B35</f>
        <v>0</v>
      </c>
      <c r="T35" s="281" t="n">
        <f aca="false">C35*R35</f>
        <v>0</v>
      </c>
      <c r="U35" s="282" t="n">
        <f aca="false">R35*D35</f>
        <v>0</v>
      </c>
      <c r="V35" s="283"/>
      <c r="W35" s="284"/>
      <c r="X35" s="283"/>
      <c r="Y35" s="284"/>
      <c r="Z35" s="283"/>
      <c r="AA35" s="284"/>
      <c r="AB35" s="283"/>
      <c r="AC35" s="284"/>
      <c r="AD35" s="283"/>
      <c r="AE35" s="284"/>
      <c r="AF35" s="8"/>
      <c r="AG35" s="136"/>
      <c r="AH35" s="330"/>
      <c r="AI35" s="136"/>
      <c r="AJ35" s="8"/>
      <c r="AK35" s="8"/>
      <c r="AL35" s="8"/>
      <c r="AM35" s="8"/>
      <c r="AN35" s="8"/>
      <c r="AO35" s="8"/>
      <c r="AP35" s="8"/>
    </row>
    <row r="36" customFormat="false" ht="15.55" hidden="false" customHeight="false" outlineLevel="0" collapsed="false">
      <c r="A36" s="376" t="s">
        <v>109</v>
      </c>
      <c r="B36" s="287" t="n">
        <v>7</v>
      </c>
      <c r="C36" s="349" t="n">
        <v>1.66</v>
      </c>
      <c r="D36" s="288" t="n">
        <v>51</v>
      </c>
      <c r="E36" s="289"/>
      <c r="F36" s="290"/>
      <c r="G36" s="291"/>
      <c r="H36" s="292"/>
      <c r="I36" s="293"/>
      <c r="J36" s="294"/>
      <c r="K36" s="295"/>
      <c r="L36" s="296"/>
      <c r="M36" s="293"/>
      <c r="N36" s="297"/>
      <c r="O36" s="298"/>
      <c r="P36" s="290"/>
      <c r="Q36" s="299"/>
      <c r="R36" s="300" t="n">
        <f aca="false">SUM(E36:Q36)</f>
        <v>0</v>
      </c>
      <c r="S36" s="287" t="n">
        <f aca="false">R36*B36</f>
        <v>0</v>
      </c>
      <c r="T36" s="301" t="n">
        <f aca="false">C36*R36</f>
        <v>0</v>
      </c>
      <c r="U36" s="302" t="n">
        <f aca="false">R36*D36</f>
        <v>0</v>
      </c>
      <c r="V36" s="283"/>
      <c r="W36" s="284"/>
      <c r="X36" s="283"/>
      <c r="Y36" s="284"/>
      <c r="Z36" s="283"/>
      <c r="AA36" s="284"/>
      <c r="AB36" s="283"/>
      <c r="AC36" s="284"/>
      <c r="AD36" s="283"/>
      <c r="AE36" s="284"/>
      <c r="AF36" s="8"/>
      <c r="AG36" s="136"/>
      <c r="AH36" s="330"/>
      <c r="AI36" s="136"/>
      <c r="AJ36" s="8"/>
      <c r="AK36" s="8"/>
      <c r="AL36" s="8"/>
      <c r="AM36" s="8"/>
      <c r="AN36" s="8"/>
      <c r="AO36" s="8"/>
      <c r="AP36" s="8"/>
    </row>
    <row r="37" customFormat="false" ht="15.55" hidden="false" customHeight="false" outlineLevel="0" collapsed="false">
      <c r="A37" s="375" t="s">
        <v>110</v>
      </c>
      <c r="B37" s="267" t="n">
        <v>8</v>
      </c>
      <c r="C37" s="285" t="n">
        <v>0.65</v>
      </c>
      <c r="D37" s="268" t="n">
        <v>32</v>
      </c>
      <c r="E37" s="269"/>
      <c r="F37" s="270"/>
      <c r="G37" s="271"/>
      <c r="H37" s="272"/>
      <c r="I37" s="273"/>
      <c r="J37" s="274"/>
      <c r="K37" s="275"/>
      <c r="L37" s="276"/>
      <c r="M37" s="273"/>
      <c r="N37" s="277"/>
      <c r="O37" s="278"/>
      <c r="P37" s="270"/>
      <c r="Q37" s="279"/>
      <c r="R37" s="280" t="n">
        <f aca="false">SUM(E37:Q37)</f>
        <v>0</v>
      </c>
      <c r="S37" s="267" t="n">
        <f aca="false">R37*B37</f>
        <v>0</v>
      </c>
      <c r="T37" s="281" t="n">
        <f aca="false">C37*R37</f>
        <v>0</v>
      </c>
      <c r="U37" s="282" t="n">
        <f aca="false">R37*D37</f>
        <v>0</v>
      </c>
      <c r="V37" s="283"/>
      <c r="W37" s="284"/>
      <c r="X37" s="283"/>
      <c r="Y37" s="284"/>
      <c r="Z37" s="283"/>
      <c r="AA37" s="284"/>
      <c r="AB37" s="283"/>
      <c r="AC37" s="284"/>
      <c r="AD37" s="283"/>
      <c r="AE37" s="284"/>
      <c r="AF37" s="8"/>
      <c r="AG37" s="136"/>
      <c r="AH37" s="330"/>
      <c r="AI37" s="136"/>
      <c r="AJ37" s="8"/>
      <c r="AK37" s="8"/>
      <c r="AL37" s="8"/>
      <c r="AM37" s="8"/>
      <c r="AN37" s="8"/>
      <c r="AO37" s="8"/>
      <c r="AP37" s="8"/>
    </row>
    <row r="38" customFormat="false" ht="15.55" hidden="false" customHeight="false" outlineLevel="0" collapsed="false">
      <c r="A38" s="377" t="s">
        <v>111</v>
      </c>
      <c r="B38" s="368" t="n">
        <f aca="false">SUM(B36:B37)</f>
        <v>15</v>
      </c>
      <c r="C38" s="369" t="n">
        <f aca="false">SUM(C35:C37)</f>
        <v>4.08</v>
      </c>
      <c r="D38" s="370" t="n">
        <v>132</v>
      </c>
      <c r="E38" s="353"/>
      <c r="F38" s="354"/>
      <c r="G38" s="355"/>
      <c r="H38" s="356"/>
      <c r="I38" s="357"/>
      <c r="J38" s="358"/>
      <c r="K38" s="359"/>
      <c r="L38" s="360"/>
      <c r="M38" s="357"/>
      <c r="N38" s="361"/>
      <c r="O38" s="362"/>
      <c r="P38" s="354"/>
      <c r="Q38" s="363"/>
      <c r="R38" s="364" t="n">
        <f aca="false">SUM(E38:Q38)</f>
        <v>0</v>
      </c>
      <c r="S38" s="350" t="n">
        <f aca="false">R38*B38</f>
        <v>0</v>
      </c>
      <c r="T38" s="365" t="n">
        <f aca="false">C38*R38</f>
        <v>0</v>
      </c>
      <c r="U38" s="366" t="n">
        <f aca="false">R38*D38</f>
        <v>0</v>
      </c>
      <c r="V38" s="283"/>
      <c r="W38" s="284"/>
      <c r="X38" s="283"/>
      <c r="Y38" s="284"/>
      <c r="Z38" s="283"/>
      <c r="AA38" s="284"/>
      <c r="AB38" s="283"/>
      <c r="AC38" s="284"/>
      <c r="AD38" s="283"/>
      <c r="AE38" s="284"/>
      <c r="AF38" s="8"/>
      <c r="AG38" s="136"/>
      <c r="AH38" s="136"/>
      <c r="AI38" s="136"/>
      <c r="AJ38" s="8"/>
      <c r="AK38" s="8"/>
      <c r="AL38" s="8"/>
      <c r="AM38" s="8"/>
      <c r="AN38" s="8"/>
      <c r="AO38" s="8"/>
      <c r="AP38" s="8"/>
    </row>
    <row r="39" customFormat="false" ht="15" hidden="false" customHeight="false" outlineLevel="0" collapsed="false">
      <c r="A39" s="378" t="s">
        <v>112</v>
      </c>
      <c r="B39" s="322"/>
      <c r="C39" s="322"/>
      <c r="D39" s="379"/>
      <c r="E39" s="372"/>
      <c r="F39" s="372"/>
      <c r="G39" s="372"/>
      <c r="H39" s="372"/>
      <c r="I39" s="372"/>
      <c r="J39" s="372"/>
      <c r="K39" s="372"/>
      <c r="L39" s="373"/>
      <c r="M39" s="372"/>
      <c r="N39" s="372"/>
      <c r="O39" s="372"/>
      <c r="P39" s="372"/>
      <c r="Q39" s="372"/>
      <c r="R39" s="380" t="s">
        <v>58</v>
      </c>
      <c r="S39" s="322"/>
      <c r="T39" s="381"/>
      <c r="U39" s="326"/>
      <c r="V39" s="382"/>
      <c r="W39" s="382"/>
      <c r="X39" s="382"/>
      <c r="Y39" s="382"/>
      <c r="Z39" s="382"/>
      <c r="AA39" s="382"/>
      <c r="AB39" s="382"/>
      <c r="AC39" s="382"/>
      <c r="AD39" s="382"/>
      <c r="AE39" s="38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customFormat="false" ht="15.55" hidden="false" customHeight="false" outlineLevel="0" collapsed="false">
      <c r="A40" s="328" t="s">
        <v>113</v>
      </c>
      <c r="B40" s="267" t="n">
        <v>4</v>
      </c>
      <c r="C40" s="285" t="n">
        <v>4.617</v>
      </c>
      <c r="D40" s="268" t="n">
        <v>106</v>
      </c>
      <c r="E40" s="269"/>
      <c r="F40" s="270"/>
      <c r="G40" s="271"/>
      <c r="H40" s="272"/>
      <c r="I40" s="273"/>
      <c r="J40" s="274"/>
      <c r="K40" s="275"/>
      <c r="L40" s="276"/>
      <c r="M40" s="273"/>
      <c r="N40" s="277"/>
      <c r="O40" s="278"/>
      <c r="P40" s="270"/>
      <c r="Q40" s="279"/>
      <c r="R40" s="280" t="n">
        <f aca="false">SUM(E40:Q40)</f>
        <v>0</v>
      </c>
      <c r="S40" s="267" t="n">
        <f aca="false">R40*B40</f>
        <v>0</v>
      </c>
      <c r="T40" s="281" t="n">
        <f aca="false">C40*R40</f>
        <v>0</v>
      </c>
      <c r="U40" s="282" t="n">
        <f aca="false">R40*D40</f>
        <v>0</v>
      </c>
      <c r="V40" s="283"/>
      <c r="W40" s="284"/>
      <c r="X40" s="283"/>
      <c r="Y40" s="284"/>
      <c r="Z40" s="283"/>
      <c r="AA40" s="284" t="n">
        <v>4</v>
      </c>
      <c r="AB40" s="283"/>
      <c r="AC40" s="284"/>
      <c r="AD40" s="283"/>
      <c r="AE40" s="284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customFormat="false" ht="15.55" hidden="false" customHeight="false" outlineLevel="0" collapsed="false">
      <c r="A41" s="328" t="s">
        <v>114</v>
      </c>
      <c r="B41" s="267" t="n">
        <v>4</v>
      </c>
      <c r="C41" s="285" t="n">
        <v>2.464</v>
      </c>
      <c r="D41" s="268" t="n">
        <v>99</v>
      </c>
      <c r="E41" s="269"/>
      <c r="F41" s="270"/>
      <c r="G41" s="271"/>
      <c r="H41" s="272"/>
      <c r="I41" s="273"/>
      <c r="J41" s="274"/>
      <c r="K41" s="275"/>
      <c r="L41" s="276"/>
      <c r="M41" s="273"/>
      <c r="N41" s="277"/>
      <c r="O41" s="278"/>
      <c r="P41" s="270"/>
      <c r="Q41" s="279"/>
      <c r="R41" s="280" t="n">
        <f aca="false">SUM(E41:Q41)</f>
        <v>0</v>
      </c>
      <c r="S41" s="267" t="n">
        <f aca="false">R41*B41</f>
        <v>0</v>
      </c>
      <c r="T41" s="281" t="n">
        <f aca="false">C41*R41</f>
        <v>0</v>
      </c>
      <c r="U41" s="282" t="n">
        <f aca="false">R41*D41</f>
        <v>0</v>
      </c>
      <c r="V41" s="283"/>
      <c r="W41" s="284"/>
      <c r="X41" s="283"/>
      <c r="Y41" s="284"/>
      <c r="Z41" s="283"/>
      <c r="AA41" s="284" t="n">
        <v>1</v>
      </c>
      <c r="AB41" s="283" t="n">
        <v>2</v>
      </c>
      <c r="AC41" s="284" t="n">
        <v>1</v>
      </c>
      <c r="AD41" s="283"/>
      <c r="AE41" s="284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</row>
    <row r="42" customFormat="false" ht="15.55" hidden="false" customHeight="false" outlineLevel="0" collapsed="false">
      <c r="A42" s="266" t="s">
        <v>115</v>
      </c>
      <c r="B42" s="267" t="n">
        <v>10</v>
      </c>
      <c r="C42" s="285" t="n">
        <v>0.336</v>
      </c>
      <c r="D42" s="268" t="n">
        <v>29</v>
      </c>
      <c r="E42" s="269"/>
      <c r="F42" s="270"/>
      <c r="G42" s="271"/>
      <c r="H42" s="272"/>
      <c r="I42" s="273"/>
      <c r="J42" s="274"/>
      <c r="K42" s="275"/>
      <c r="L42" s="276"/>
      <c r="M42" s="273"/>
      <c r="N42" s="277"/>
      <c r="O42" s="278"/>
      <c r="P42" s="270"/>
      <c r="Q42" s="279"/>
      <c r="R42" s="280" t="n">
        <f aca="false">SUM(E42:Q42)</f>
        <v>0</v>
      </c>
      <c r="S42" s="267" t="n">
        <f aca="false">R42*B42</f>
        <v>0</v>
      </c>
      <c r="T42" s="281" t="n">
        <f aca="false">C42*R42</f>
        <v>0</v>
      </c>
      <c r="U42" s="282" t="n">
        <f aca="false">R42*D42</f>
        <v>0</v>
      </c>
      <c r="V42" s="283" t="n">
        <v>10</v>
      </c>
      <c r="W42" s="284"/>
      <c r="X42" s="283"/>
      <c r="Y42" s="284"/>
      <c r="Z42" s="283"/>
      <c r="AA42" s="284"/>
      <c r="AB42" s="283"/>
      <c r="AC42" s="284"/>
      <c r="AD42" s="283"/>
      <c r="AE42" s="284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</row>
    <row r="43" customFormat="false" ht="15.55" hidden="false" customHeight="false" outlineLevel="0" collapsed="false">
      <c r="A43" s="266" t="s">
        <v>116</v>
      </c>
      <c r="B43" s="267" t="n">
        <v>12</v>
      </c>
      <c r="C43" s="285" t="n">
        <v>0.093</v>
      </c>
      <c r="D43" s="268" t="n">
        <v>22</v>
      </c>
      <c r="E43" s="269"/>
      <c r="F43" s="270"/>
      <c r="G43" s="271"/>
      <c r="H43" s="272"/>
      <c r="I43" s="273"/>
      <c r="J43" s="274"/>
      <c r="K43" s="275"/>
      <c r="L43" s="276"/>
      <c r="M43" s="273"/>
      <c r="N43" s="277"/>
      <c r="O43" s="278"/>
      <c r="P43" s="270"/>
      <c r="Q43" s="279"/>
      <c r="R43" s="280" t="n">
        <f aca="false">SUM(E43:Q43)</f>
        <v>0</v>
      </c>
      <c r="S43" s="267" t="n">
        <f aca="false">R43*B43</f>
        <v>0</v>
      </c>
      <c r="T43" s="281" t="n">
        <f aca="false">C43*R43</f>
        <v>0</v>
      </c>
      <c r="U43" s="282" t="n">
        <f aca="false">R43*D43</f>
        <v>0</v>
      </c>
      <c r="V43" s="283"/>
      <c r="W43" s="284"/>
      <c r="X43" s="283"/>
      <c r="Y43" s="284"/>
      <c r="Z43" s="283"/>
      <c r="AA43" s="284"/>
      <c r="AB43" s="283"/>
      <c r="AC43" s="284"/>
      <c r="AD43" s="283"/>
      <c r="AE43" s="284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</row>
    <row r="44" customFormat="false" ht="15.55" hidden="false" customHeight="false" outlineLevel="0" collapsed="false">
      <c r="A44" s="266" t="s">
        <v>117</v>
      </c>
      <c r="B44" s="267" t="n">
        <v>10</v>
      </c>
      <c r="C44" s="285" t="n">
        <v>0.148</v>
      </c>
      <c r="D44" s="268" t="n">
        <v>20</v>
      </c>
      <c r="E44" s="269"/>
      <c r="F44" s="270"/>
      <c r="G44" s="271"/>
      <c r="H44" s="272"/>
      <c r="I44" s="273"/>
      <c r="J44" s="274"/>
      <c r="K44" s="275"/>
      <c r="L44" s="276"/>
      <c r="M44" s="273"/>
      <c r="N44" s="277"/>
      <c r="O44" s="278"/>
      <c r="P44" s="270"/>
      <c r="Q44" s="279"/>
      <c r="R44" s="280" t="n">
        <f aca="false">SUM(E44:Q44)</f>
        <v>0</v>
      </c>
      <c r="S44" s="267" t="n">
        <f aca="false">R44*B44</f>
        <v>0</v>
      </c>
      <c r="T44" s="281" t="n">
        <f aca="false">C44*R44</f>
        <v>0</v>
      </c>
      <c r="U44" s="282" t="n">
        <f aca="false">R44*D44</f>
        <v>0</v>
      </c>
      <c r="V44" s="283"/>
      <c r="W44" s="284"/>
      <c r="X44" s="283"/>
      <c r="Y44" s="284"/>
      <c r="Z44" s="283"/>
      <c r="AA44" s="284"/>
      <c r="AB44" s="283"/>
      <c r="AC44" s="284"/>
      <c r="AD44" s="283"/>
      <c r="AE44" s="284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</row>
    <row r="45" customFormat="false" ht="15.55" hidden="false" customHeight="false" outlineLevel="0" collapsed="false">
      <c r="A45" s="328" t="s">
        <v>118</v>
      </c>
      <c r="B45" s="267" t="n">
        <v>6</v>
      </c>
      <c r="C45" s="285" t="n">
        <v>2.6</v>
      </c>
      <c r="D45" s="268" t="n">
        <v>69</v>
      </c>
      <c r="E45" s="269"/>
      <c r="F45" s="270"/>
      <c r="G45" s="271"/>
      <c r="H45" s="272"/>
      <c r="I45" s="273"/>
      <c r="J45" s="274"/>
      <c r="K45" s="275"/>
      <c r="L45" s="276"/>
      <c r="M45" s="273"/>
      <c r="N45" s="277"/>
      <c r="O45" s="278"/>
      <c r="P45" s="270"/>
      <c r="Q45" s="279"/>
      <c r="R45" s="280" t="n">
        <f aca="false">SUM(E45:Q45)</f>
        <v>0</v>
      </c>
      <c r="S45" s="267" t="n">
        <f aca="false">R45*B45</f>
        <v>0</v>
      </c>
      <c r="T45" s="281" t="n">
        <f aca="false">C45*R45</f>
        <v>0</v>
      </c>
      <c r="U45" s="282" t="n">
        <f aca="false">R45*D45</f>
        <v>0</v>
      </c>
      <c r="V45" s="283"/>
      <c r="W45" s="284" t="n">
        <v>2</v>
      </c>
      <c r="X45" s="283" t="n">
        <v>4</v>
      </c>
      <c r="Y45" s="284"/>
      <c r="Z45" s="283"/>
      <c r="AA45" s="284"/>
      <c r="AB45" s="283"/>
      <c r="AC45" s="284"/>
      <c r="AD45" s="283"/>
      <c r="AE45" s="284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</row>
    <row r="46" customFormat="false" ht="15.55" hidden="false" customHeight="false" outlineLevel="0" collapsed="false">
      <c r="A46" s="328" t="s">
        <v>119</v>
      </c>
      <c r="B46" s="267" t="n">
        <v>12</v>
      </c>
      <c r="C46" s="285" t="n">
        <v>2.125</v>
      </c>
      <c r="D46" s="268" t="n">
        <v>72</v>
      </c>
      <c r="E46" s="269"/>
      <c r="F46" s="270"/>
      <c r="G46" s="271"/>
      <c r="H46" s="272"/>
      <c r="I46" s="273"/>
      <c r="J46" s="274"/>
      <c r="K46" s="275"/>
      <c r="L46" s="276"/>
      <c r="M46" s="273"/>
      <c r="N46" s="277"/>
      <c r="O46" s="278"/>
      <c r="P46" s="270"/>
      <c r="Q46" s="279"/>
      <c r="R46" s="280" t="n">
        <f aca="false">SUM(E46:Q46)</f>
        <v>0</v>
      </c>
      <c r="S46" s="267" t="n">
        <f aca="false">R46*B46</f>
        <v>0</v>
      </c>
      <c r="T46" s="281" t="n">
        <f aca="false">C46*R46</f>
        <v>0</v>
      </c>
      <c r="U46" s="282" t="n">
        <f aca="false">R46*D46</f>
        <v>0</v>
      </c>
      <c r="V46" s="283" t="n">
        <v>6</v>
      </c>
      <c r="W46" s="284" t="n">
        <v>6</v>
      </c>
      <c r="X46" s="283"/>
      <c r="Y46" s="284"/>
      <c r="Z46" s="283"/>
      <c r="AA46" s="284"/>
      <c r="AB46" s="283"/>
      <c r="AC46" s="284"/>
      <c r="AD46" s="283"/>
      <c r="AE46" s="284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</row>
    <row r="47" customFormat="false" ht="15.55" hidden="false" customHeight="false" outlineLevel="0" collapsed="false">
      <c r="A47" s="328" t="s">
        <v>120</v>
      </c>
      <c r="B47" s="267" t="n">
        <v>4</v>
      </c>
      <c r="C47" s="285" t="n">
        <v>4.278</v>
      </c>
      <c r="D47" s="268" t="n">
        <v>99</v>
      </c>
      <c r="E47" s="269"/>
      <c r="F47" s="270"/>
      <c r="G47" s="271"/>
      <c r="H47" s="272"/>
      <c r="I47" s="273"/>
      <c r="J47" s="274"/>
      <c r="K47" s="275"/>
      <c r="L47" s="276"/>
      <c r="M47" s="273"/>
      <c r="N47" s="277"/>
      <c r="O47" s="278"/>
      <c r="P47" s="270"/>
      <c r="Q47" s="279"/>
      <c r="R47" s="280" t="n">
        <f aca="false">SUM(E47:Q47)</f>
        <v>0</v>
      </c>
      <c r="S47" s="267" t="n">
        <f aca="false">R47*B47</f>
        <v>0</v>
      </c>
      <c r="T47" s="281" t="n">
        <f aca="false">C47*R47</f>
        <v>0</v>
      </c>
      <c r="U47" s="282" t="n">
        <f aca="false">R47*D47</f>
        <v>0</v>
      </c>
      <c r="V47" s="283"/>
      <c r="W47" s="284"/>
      <c r="X47" s="283"/>
      <c r="Y47" s="284"/>
      <c r="Z47" s="283" t="n">
        <v>3</v>
      </c>
      <c r="AA47" s="284" t="n">
        <v>1</v>
      </c>
      <c r="AB47" s="283"/>
      <c r="AC47" s="284"/>
      <c r="AD47" s="283"/>
      <c r="AE47" s="284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</row>
    <row r="48" customFormat="false" ht="15.55" hidden="false" customHeight="false" outlineLevel="0" collapsed="false">
      <c r="A48" s="328" t="s">
        <v>121</v>
      </c>
      <c r="B48" s="267" t="n">
        <v>7</v>
      </c>
      <c r="C48" s="285" t="n">
        <v>3.37</v>
      </c>
      <c r="D48" s="383" t="n">
        <v>87</v>
      </c>
      <c r="E48" s="269"/>
      <c r="F48" s="270"/>
      <c r="G48" s="271"/>
      <c r="H48" s="272"/>
      <c r="I48" s="273"/>
      <c r="J48" s="274"/>
      <c r="K48" s="275"/>
      <c r="L48" s="276"/>
      <c r="M48" s="273"/>
      <c r="N48" s="277"/>
      <c r="O48" s="278"/>
      <c r="P48" s="270"/>
      <c r="Q48" s="279"/>
      <c r="R48" s="280" t="n">
        <f aca="false">SUM(E48:Q48)</f>
        <v>0</v>
      </c>
      <c r="S48" s="267" t="n">
        <f aca="false">R48*B48</f>
        <v>0</v>
      </c>
      <c r="T48" s="281" t="n">
        <f aca="false">C48*R48</f>
        <v>0</v>
      </c>
      <c r="U48" s="282" t="n">
        <f aca="false">R48*D48</f>
        <v>0</v>
      </c>
      <c r="V48" s="283"/>
      <c r="W48" s="284"/>
      <c r="X48" s="283"/>
      <c r="Y48" s="284" t="n">
        <v>2</v>
      </c>
      <c r="Z48" s="283" t="n">
        <v>4</v>
      </c>
      <c r="AA48" s="284" t="n">
        <v>1</v>
      </c>
      <c r="AB48" s="283"/>
      <c r="AC48" s="284"/>
      <c r="AD48" s="283"/>
      <c r="AE48" s="284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</row>
    <row r="49" customFormat="false" ht="15.55" hidden="false" customHeight="false" outlineLevel="0" collapsed="false">
      <c r="A49" s="266" t="s">
        <v>122</v>
      </c>
      <c r="B49" s="267" t="n">
        <v>8</v>
      </c>
      <c r="C49" s="285" t="n">
        <v>2.839</v>
      </c>
      <c r="D49" s="268" t="n">
        <v>79</v>
      </c>
      <c r="E49" s="269"/>
      <c r="F49" s="270"/>
      <c r="G49" s="271"/>
      <c r="H49" s="272"/>
      <c r="I49" s="273"/>
      <c r="J49" s="274"/>
      <c r="K49" s="275"/>
      <c r="L49" s="276"/>
      <c r="M49" s="273"/>
      <c r="N49" s="277"/>
      <c r="O49" s="278"/>
      <c r="P49" s="270"/>
      <c r="Q49" s="279"/>
      <c r="R49" s="280" t="n">
        <f aca="false">SUM(E49:Q49)</f>
        <v>0</v>
      </c>
      <c r="S49" s="267" t="n">
        <f aca="false">R49*B49</f>
        <v>0</v>
      </c>
      <c r="T49" s="281" t="n">
        <f aca="false">C49*R49</f>
        <v>0</v>
      </c>
      <c r="U49" s="282" t="n">
        <f aca="false">R49*D49</f>
        <v>0</v>
      </c>
      <c r="V49" s="283"/>
      <c r="W49" s="284" t="n">
        <v>1</v>
      </c>
      <c r="X49" s="283"/>
      <c r="Y49" s="284" t="n">
        <v>2</v>
      </c>
      <c r="Z49" s="283" t="n">
        <v>5</v>
      </c>
      <c r="AA49" s="284"/>
      <c r="AB49" s="283"/>
      <c r="AC49" s="284"/>
      <c r="AD49" s="283"/>
      <c r="AE49" s="284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</row>
    <row r="50" customFormat="false" ht="15.55" hidden="false" customHeight="false" outlineLevel="0" collapsed="false">
      <c r="A50" s="266" t="s">
        <v>123</v>
      </c>
      <c r="B50" s="267" t="n">
        <v>9</v>
      </c>
      <c r="C50" s="285" t="n">
        <v>2.242</v>
      </c>
      <c r="D50" s="268" t="n">
        <v>68</v>
      </c>
      <c r="E50" s="269"/>
      <c r="F50" s="270"/>
      <c r="G50" s="271"/>
      <c r="H50" s="272"/>
      <c r="I50" s="273"/>
      <c r="J50" s="274"/>
      <c r="K50" s="275"/>
      <c r="L50" s="276"/>
      <c r="M50" s="273"/>
      <c r="N50" s="277"/>
      <c r="O50" s="278"/>
      <c r="P50" s="270"/>
      <c r="Q50" s="279"/>
      <c r="R50" s="280" t="n">
        <f aca="false">SUM(E50:Q50)</f>
        <v>0</v>
      </c>
      <c r="S50" s="267" t="n">
        <f aca="false">R50*B50</f>
        <v>0</v>
      </c>
      <c r="T50" s="281" t="n">
        <f aca="false">C50*R50</f>
        <v>0</v>
      </c>
      <c r="U50" s="282" t="n">
        <f aca="false">R50*D50</f>
        <v>0</v>
      </c>
      <c r="V50" s="283"/>
      <c r="W50" s="284" t="n">
        <v>1</v>
      </c>
      <c r="X50" s="283" t="n">
        <v>4</v>
      </c>
      <c r="Y50" s="284" t="n">
        <v>4</v>
      </c>
      <c r="Z50" s="283"/>
      <c r="AA50" s="284"/>
      <c r="AB50" s="283"/>
      <c r="AC50" s="284"/>
      <c r="AD50" s="283"/>
      <c r="AE50" s="284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</row>
    <row r="51" customFormat="false" ht="15.55" hidden="false" customHeight="false" outlineLevel="0" collapsed="false">
      <c r="A51" s="334" t="s">
        <v>124</v>
      </c>
      <c r="B51" s="287" t="n">
        <v>12</v>
      </c>
      <c r="C51" s="349" t="n">
        <v>2.443</v>
      </c>
      <c r="D51" s="288" t="n">
        <v>79</v>
      </c>
      <c r="E51" s="289"/>
      <c r="F51" s="290"/>
      <c r="G51" s="291"/>
      <c r="H51" s="292"/>
      <c r="I51" s="293"/>
      <c r="J51" s="294"/>
      <c r="K51" s="295"/>
      <c r="L51" s="296"/>
      <c r="M51" s="293"/>
      <c r="N51" s="297"/>
      <c r="O51" s="298"/>
      <c r="P51" s="290"/>
      <c r="Q51" s="299"/>
      <c r="R51" s="300" t="n">
        <f aca="false">SUM(E51:Q51)</f>
        <v>0</v>
      </c>
      <c r="S51" s="287" t="n">
        <f aca="false">R51*B51</f>
        <v>0</v>
      </c>
      <c r="T51" s="301" t="n">
        <f aca="false">C51*R51</f>
        <v>0</v>
      </c>
      <c r="U51" s="302" t="n">
        <f aca="false">R51*D51</f>
        <v>0</v>
      </c>
      <c r="V51" s="283"/>
      <c r="W51" s="284" t="n">
        <v>6</v>
      </c>
      <c r="X51" s="283" t="n">
        <v>6</v>
      </c>
      <c r="Y51" s="284"/>
      <c r="Z51" s="283"/>
      <c r="AA51" s="284"/>
      <c r="AB51" s="283"/>
      <c r="AC51" s="284"/>
      <c r="AD51" s="283"/>
      <c r="AE51" s="284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</row>
    <row r="52" customFormat="false" ht="15.55" hidden="false" customHeight="false" outlineLevel="0" collapsed="false">
      <c r="A52" s="266" t="s">
        <v>125</v>
      </c>
      <c r="B52" s="267" t="n">
        <v>7</v>
      </c>
      <c r="C52" s="285" t="n">
        <v>5.165</v>
      </c>
      <c r="D52" s="268" t="n">
        <v>129</v>
      </c>
      <c r="E52" s="269"/>
      <c r="F52" s="270"/>
      <c r="G52" s="271"/>
      <c r="H52" s="272"/>
      <c r="I52" s="273"/>
      <c r="J52" s="274"/>
      <c r="K52" s="275"/>
      <c r="L52" s="276"/>
      <c r="M52" s="273"/>
      <c r="N52" s="277"/>
      <c r="O52" s="278"/>
      <c r="P52" s="270"/>
      <c r="Q52" s="279"/>
      <c r="R52" s="280" t="n">
        <f aca="false">SUM(E52:Q52)</f>
        <v>0</v>
      </c>
      <c r="S52" s="267" t="n">
        <f aca="false">R52*B52</f>
        <v>0</v>
      </c>
      <c r="T52" s="281" t="n">
        <f aca="false">C52*R52</f>
        <v>0</v>
      </c>
      <c r="U52" s="282" t="n">
        <f aca="false">R52*D52</f>
        <v>0</v>
      </c>
      <c r="V52" s="283"/>
      <c r="W52" s="284"/>
      <c r="X52" s="283" t="n">
        <v>1</v>
      </c>
      <c r="Y52" s="284" t="n">
        <v>2</v>
      </c>
      <c r="Z52" s="283" t="n">
        <v>2</v>
      </c>
      <c r="AA52" s="284" t="n">
        <v>2</v>
      </c>
      <c r="AB52" s="283"/>
      <c r="AC52" s="284"/>
      <c r="AD52" s="283"/>
      <c r="AE52" s="284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</row>
    <row r="53" customFormat="false" ht="15.55" hidden="false" customHeight="false" outlineLevel="0" collapsed="false">
      <c r="A53" s="384" t="s">
        <v>126</v>
      </c>
      <c r="B53" s="385" t="n">
        <v>58</v>
      </c>
      <c r="C53" s="386" t="n">
        <f aca="false">C40+C42+C45+C46+C47+C48+C49+C52</f>
        <v>25.33</v>
      </c>
      <c r="D53" s="387" t="n">
        <f aca="false">D40+D42+D45+D46+D47+D48+D49+D52</f>
        <v>670</v>
      </c>
      <c r="E53" s="269"/>
      <c r="F53" s="270"/>
      <c r="G53" s="271"/>
      <c r="H53" s="272"/>
      <c r="I53" s="273"/>
      <c r="J53" s="274"/>
      <c r="K53" s="275"/>
      <c r="L53" s="276"/>
      <c r="M53" s="273"/>
      <c r="N53" s="277"/>
      <c r="O53" s="278"/>
      <c r="P53" s="270"/>
      <c r="Q53" s="279"/>
      <c r="R53" s="280" t="n">
        <f aca="false">SUM(E53:Q53)</f>
        <v>0</v>
      </c>
      <c r="S53" s="267" t="n">
        <f aca="false">R53*B53</f>
        <v>0</v>
      </c>
      <c r="T53" s="281" t="n">
        <f aca="false">C53*R53</f>
        <v>0</v>
      </c>
      <c r="U53" s="282" t="n">
        <f aca="false">R53*D53</f>
        <v>0</v>
      </c>
      <c r="V53" s="283" t="n">
        <f aca="false">V42+V46+V45+V52+V47+V40+V48+V49</f>
        <v>16</v>
      </c>
      <c r="W53" s="284" t="n">
        <f aca="false">W42+W46+W45+W52+W47+W40+W48+W49</f>
        <v>9</v>
      </c>
      <c r="X53" s="283" t="n">
        <f aca="false">X42+X46+X45+X52+X47+X40+X48+X49</f>
        <v>5</v>
      </c>
      <c r="Y53" s="284" t="n">
        <f aca="false">Y42+Y46+Y45+Y52+Y47+Y40+Y48+Y49</f>
        <v>6</v>
      </c>
      <c r="Z53" s="283" t="n">
        <f aca="false">Z42+Z46+Z45+Z52+Z47+Z40+Z48+Z49</f>
        <v>14</v>
      </c>
      <c r="AA53" s="284" t="n">
        <f aca="false">AA42+AA46+AA45+AA52+AA47+AA40+AA48+AA49</f>
        <v>8</v>
      </c>
      <c r="AB53" s="283" t="n">
        <f aca="false">AB42+AB46+AB45+AB52+AB47+AB40+AB48+AB49</f>
        <v>0</v>
      </c>
      <c r="AC53" s="284" t="n">
        <f aca="false">AC42+AC46+AC45+AC52+AC47+AC40+AC48+AC49</f>
        <v>0</v>
      </c>
      <c r="AD53" s="283" t="n">
        <f aca="false">AD42+AD46+AD45+AD52+AD47+AD40+AD48+AD49</f>
        <v>0</v>
      </c>
      <c r="AE53" s="284" t="n">
        <f aca="false">AE42+AE46+AE45+AE52+AE47+AE40+AE48+AE49</f>
        <v>0</v>
      </c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</row>
    <row r="54" customFormat="false" ht="15.55" hidden="false" customHeight="false" outlineLevel="0" collapsed="false">
      <c r="A54" s="303" t="s">
        <v>127</v>
      </c>
      <c r="B54" s="304" t="n">
        <f aca="false">SUM(B40:B52)</f>
        <v>105</v>
      </c>
      <c r="C54" s="304" t="n">
        <f aca="false">SUM(C40:C52)</f>
        <v>32.72</v>
      </c>
      <c r="D54" s="388" t="n">
        <f aca="false">SUM(D40:D52)</f>
        <v>958</v>
      </c>
      <c r="E54" s="307"/>
      <c r="F54" s="308"/>
      <c r="G54" s="309"/>
      <c r="H54" s="310"/>
      <c r="I54" s="311"/>
      <c r="J54" s="312"/>
      <c r="K54" s="313"/>
      <c r="L54" s="314"/>
      <c r="M54" s="311"/>
      <c r="N54" s="315"/>
      <c r="O54" s="316"/>
      <c r="P54" s="308"/>
      <c r="Q54" s="317"/>
      <c r="R54" s="318" t="n">
        <f aca="false">SUM(E54:Q54)</f>
        <v>0</v>
      </c>
      <c r="S54" s="319" t="n">
        <f aca="false">R54*B54</f>
        <v>0</v>
      </c>
      <c r="T54" s="320" t="n">
        <f aca="false">C54*R54</f>
        <v>0</v>
      </c>
      <c r="U54" s="321" t="n">
        <f aca="false">R54*D54</f>
        <v>0</v>
      </c>
      <c r="V54" s="283" t="n">
        <f aca="false">SUM(V40:V53)</f>
        <v>32</v>
      </c>
      <c r="W54" s="284" t="n">
        <f aca="false">SUM(W40:W53)</f>
        <v>25</v>
      </c>
      <c r="X54" s="283" t="n">
        <f aca="false">SUM(X40:X53)</f>
        <v>20</v>
      </c>
      <c r="Y54" s="284" t="n">
        <f aca="false">SUM(Y40:Y53)</f>
        <v>16</v>
      </c>
      <c r="Z54" s="283" t="n">
        <f aca="false">SUM(Z40:Z53)</f>
        <v>28</v>
      </c>
      <c r="AA54" s="284" t="n">
        <f aca="false">SUM(AA40:AA53)</f>
        <v>17</v>
      </c>
      <c r="AB54" s="283" t="n">
        <f aca="false">SUM(AB40:AB53)</f>
        <v>2</v>
      </c>
      <c r="AC54" s="284" t="n">
        <f aca="false">SUM(AC40:AC53)</f>
        <v>1</v>
      </c>
      <c r="AD54" s="283" t="n">
        <f aca="false">SUM(AD40:AD53)</f>
        <v>0</v>
      </c>
      <c r="AE54" s="284" t="n">
        <f aca="false">SUM(AE40:AE53)</f>
        <v>0</v>
      </c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</row>
    <row r="55" customFormat="false" ht="15" hidden="false" customHeight="false" outlineLevel="0" collapsed="false">
      <c r="A55" s="255" t="s">
        <v>128</v>
      </c>
      <c r="B55" s="256"/>
      <c r="C55" s="257"/>
      <c r="D55" s="258"/>
      <c r="E55" s="259"/>
      <c r="F55" s="259"/>
      <c r="G55" s="259"/>
      <c r="H55" s="259"/>
      <c r="I55" s="259"/>
      <c r="J55" s="259"/>
      <c r="K55" s="259"/>
      <c r="L55" s="260"/>
      <c r="M55" s="261"/>
      <c r="N55" s="261"/>
      <c r="O55" s="261"/>
      <c r="P55" s="261"/>
      <c r="Q55" s="259"/>
      <c r="R55" s="262"/>
      <c r="S55" s="257"/>
      <c r="T55" s="263"/>
      <c r="U55" s="264"/>
      <c r="V55" s="382"/>
      <c r="W55" s="382"/>
      <c r="X55" s="382"/>
      <c r="Y55" s="382"/>
      <c r="Z55" s="382"/>
      <c r="AA55" s="382"/>
      <c r="AB55" s="382"/>
      <c r="AC55" s="382"/>
      <c r="AD55" s="382"/>
      <c r="AE55" s="38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</row>
    <row r="56" customFormat="false" ht="15.55" hidden="false" customHeight="false" outlineLevel="0" collapsed="false">
      <c r="A56" s="266" t="s">
        <v>129</v>
      </c>
      <c r="B56" s="267" t="n">
        <v>3</v>
      </c>
      <c r="C56" s="285" t="n">
        <v>2.525</v>
      </c>
      <c r="D56" s="268" t="n">
        <v>93</v>
      </c>
      <c r="E56" s="269"/>
      <c r="F56" s="270"/>
      <c r="G56" s="271"/>
      <c r="H56" s="272"/>
      <c r="I56" s="273"/>
      <c r="J56" s="274"/>
      <c r="K56" s="275"/>
      <c r="L56" s="276"/>
      <c r="M56" s="273"/>
      <c r="N56" s="277"/>
      <c r="O56" s="278"/>
      <c r="P56" s="270"/>
      <c r="Q56" s="279"/>
      <c r="R56" s="280" t="n">
        <f aca="false">SUM(E56:Q56)</f>
        <v>0</v>
      </c>
      <c r="S56" s="267" t="n">
        <f aca="false">R56*B56</f>
        <v>0</v>
      </c>
      <c r="T56" s="281" t="n">
        <f aca="false">C56*R56</f>
        <v>0</v>
      </c>
      <c r="U56" s="282" t="n">
        <f aca="false">R56*D56</f>
        <v>0</v>
      </c>
      <c r="V56" s="283"/>
      <c r="W56" s="284"/>
      <c r="X56" s="283"/>
      <c r="Y56" s="284"/>
      <c r="Z56" s="283" t="n">
        <v>1</v>
      </c>
      <c r="AA56" s="284" t="n">
        <v>2</v>
      </c>
      <c r="AB56" s="283"/>
      <c r="AC56" s="284"/>
      <c r="AD56" s="283"/>
      <c r="AE56" s="284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</row>
    <row r="57" customFormat="false" ht="15.55" hidden="false" customHeight="false" outlineLevel="0" collapsed="false">
      <c r="A57" s="266" t="s">
        <v>130</v>
      </c>
      <c r="B57" s="267" t="n">
        <v>7</v>
      </c>
      <c r="C57" s="285" t="n">
        <v>2.34</v>
      </c>
      <c r="D57" s="268" t="n">
        <v>66</v>
      </c>
      <c r="E57" s="269"/>
      <c r="F57" s="270"/>
      <c r="G57" s="271"/>
      <c r="H57" s="272"/>
      <c r="I57" s="273"/>
      <c r="J57" s="274"/>
      <c r="K57" s="275"/>
      <c r="L57" s="276"/>
      <c r="M57" s="273"/>
      <c r="N57" s="277"/>
      <c r="O57" s="278"/>
      <c r="P57" s="270"/>
      <c r="Q57" s="279"/>
      <c r="R57" s="280" t="n">
        <f aca="false">SUM(E57:Q57)</f>
        <v>0</v>
      </c>
      <c r="S57" s="267" t="n">
        <f aca="false">R57*B57</f>
        <v>0</v>
      </c>
      <c r="T57" s="281" t="n">
        <f aca="false">C57*R57</f>
        <v>0</v>
      </c>
      <c r="U57" s="282" t="n">
        <f aca="false">R57*D57</f>
        <v>0</v>
      </c>
      <c r="V57" s="283" t="n">
        <v>1</v>
      </c>
      <c r="W57" s="284" t="n">
        <v>1</v>
      </c>
      <c r="X57" s="283" t="n">
        <v>2</v>
      </c>
      <c r="Y57" s="284" t="n">
        <v>3</v>
      </c>
      <c r="Z57" s="283"/>
      <c r="AA57" s="284"/>
      <c r="AB57" s="283"/>
      <c r="AC57" s="284"/>
      <c r="AD57" s="283"/>
      <c r="AE57" s="284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</row>
    <row r="58" customFormat="false" ht="15.55" hidden="false" customHeight="false" outlineLevel="0" collapsed="false">
      <c r="A58" s="266" t="s">
        <v>131</v>
      </c>
      <c r="B58" s="267" t="n">
        <v>3</v>
      </c>
      <c r="C58" s="285" t="n">
        <v>1.697</v>
      </c>
      <c r="D58" s="268" t="n">
        <v>71</v>
      </c>
      <c r="E58" s="269"/>
      <c r="F58" s="270"/>
      <c r="G58" s="271"/>
      <c r="H58" s="272"/>
      <c r="I58" s="273"/>
      <c r="J58" s="274"/>
      <c r="K58" s="275"/>
      <c r="L58" s="276"/>
      <c r="M58" s="273"/>
      <c r="N58" s="277"/>
      <c r="O58" s="278"/>
      <c r="P58" s="270"/>
      <c r="Q58" s="279"/>
      <c r="R58" s="280" t="n">
        <f aca="false">SUM(E58:Q58)</f>
        <v>0</v>
      </c>
      <c r="S58" s="267" t="n">
        <f aca="false">R58*B58</f>
        <v>0</v>
      </c>
      <c r="T58" s="281" t="n">
        <f aca="false">C58*R58</f>
        <v>0</v>
      </c>
      <c r="U58" s="282" t="n">
        <f aca="false">R58*D58</f>
        <v>0</v>
      </c>
      <c r="V58" s="283"/>
      <c r="W58" s="284"/>
      <c r="X58" s="283" t="n">
        <v>1</v>
      </c>
      <c r="Y58" s="284" t="n">
        <v>1</v>
      </c>
      <c r="Z58" s="283" t="n">
        <v>1</v>
      </c>
      <c r="AA58" s="284"/>
      <c r="AB58" s="283"/>
      <c r="AC58" s="284"/>
      <c r="AD58" s="283"/>
      <c r="AE58" s="284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</row>
    <row r="59" customFormat="false" ht="15.55" hidden="false" customHeight="false" outlineLevel="0" collapsed="false">
      <c r="A59" s="266" t="s">
        <v>132</v>
      </c>
      <c r="B59" s="267" t="n">
        <v>10</v>
      </c>
      <c r="C59" s="285" t="n">
        <v>1.584</v>
      </c>
      <c r="D59" s="268" t="n">
        <v>57</v>
      </c>
      <c r="E59" s="269"/>
      <c r="F59" s="270" t="s">
        <v>58</v>
      </c>
      <c r="G59" s="271"/>
      <c r="H59" s="272"/>
      <c r="I59" s="273"/>
      <c r="J59" s="274"/>
      <c r="K59" s="275"/>
      <c r="L59" s="276"/>
      <c r="M59" s="273"/>
      <c r="N59" s="277"/>
      <c r="O59" s="278"/>
      <c r="P59" s="270"/>
      <c r="Q59" s="279"/>
      <c r="R59" s="280" t="n">
        <f aca="false">SUM(E59:Q59)</f>
        <v>0</v>
      </c>
      <c r="S59" s="267" t="n">
        <f aca="false">R59*B59</f>
        <v>0</v>
      </c>
      <c r="T59" s="281" t="n">
        <f aca="false">C59*R59</f>
        <v>0</v>
      </c>
      <c r="U59" s="282" t="n">
        <f aca="false">R59*D59</f>
        <v>0</v>
      </c>
      <c r="V59" s="283" t="n">
        <v>3</v>
      </c>
      <c r="W59" s="284" t="n">
        <v>7</v>
      </c>
      <c r="X59" s="283"/>
      <c r="Y59" s="284"/>
      <c r="Z59" s="283"/>
      <c r="AA59" s="284"/>
      <c r="AB59" s="283"/>
      <c r="AC59" s="284"/>
      <c r="AD59" s="283"/>
      <c r="AE59" s="284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</row>
    <row r="60" customFormat="false" ht="15.55" hidden="false" customHeight="false" outlineLevel="0" collapsed="false">
      <c r="A60" s="266" t="s">
        <v>133</v>
      </c>
      <c r="B60" s="267" t="n">
        <v>10</v>
      </c>
      <c r="C60" s="285" t="n">
        <v>0.102</v>
      </c>
      <c r="D60" s="268" t="n">
        <v>19</v>
      </c>
      <c r="E60" s="269"/>
      <c r="F60" s="270" t="s">
        <v>58</v>
      </c>
      <c r="G60" s="271"/>
      <c r="H60" s="272"/>
      <c r="I60" s="273"/>
      <c r="J60" s="274"/>
      <c r="K60" s="275"/>
      <c r="L60" s="276"/>
      <c r="M60" s="273"/>
      <c r="N60" s="277"/>
      <c r="O60" s="278"/>
      <c r="P60" s="270"/>
      <c r="Q60" s="279"/>
      <c r="R60" s="280" t="n">
        <f aca="false">SUM(E60:Q60)</f>
        <v>0</v>
      </c>
      <c r="S60" s="267" t="n">
        <f aca="false">R60*B60</f>
        <v>0</v>
      </c>
      <c r="T60" s="281" t="n">
        <f aca="false">C60*R60</f>
        <v>0</v>
      </c>
      <c r="U60" s="282" t="n">
        <f aca="false">R60*D60</f>
        <v>0</v>
      </c>
      <c r="V60" s="283"/>
      <c r="W60" s="284"/>
      <c r="X60" s="283"/>
      <c r="Y60" s="284"/>
      <c r="Z60" s="283"/>
      <c r="AA60" s="284"/>
      <c r="AB60" s="283"/>
      <c r="AC60" s="284"/>
      <c r="AD60" s="283"/>
      <c r="AE60" s="284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customFormat="false" ht="15.55" hidden="false" customHeight="false" outlineLevel="0" collapsed="false">
      <c r="A61" s="266" t="s">
        <v>134</v>
      </c>
      <c r="B61" s="267" t="n">
        <v>5</v>
      </c>
      <c r="C61" s="285" t="n">
        <v>2.651</v>
      </c>
      <c r="D61" s="268" t="n">
        <v>114</v>
      </c>
      <c r="E61" s="269"/>
      <c r="F61" s="270" t="s">
        <v>58</v>
      </c>
      <c r="G61" s="271"/>
      <c r="H61" s="272"/>
      <c r="I61" s="273"/>
      <c r="J61" s="274"/>
      <c r="K61" s="275"/>
      <c r="L61" s="276"/>
      <c r="M61" s="273"/>
      <c r="N61" s="277"/>
      <c r="O61" s="278"/>
      <c r="P61" s="270"/>
      <c r="Q61" s="279"/>
      <c r="R61" s="280" t="n">
        <f aca="false">SUM(E61:Q61)</f>
        <v>0</v>
      </c>
      <c r="S61" s="267" t="n">
        <f aca="false">R61*B61</f>
        <v>0</v>
      </c>
      <c r="T61" s="281" t="n">
        <f aca="false">C61*R61</f>
        <v>0</v>
      </c>
      <c r="U61" s="282" t="n">
        <f aca="false">R61*D61</f>
        <v>0</v>
      </c>
      <c r="V61" s="283"/>
      <c r="W61" s="284"/>
      <c r="X61" s="283"/>
      <c r="Y61" s="284"/>
      <c r="Z61" s="283" t="n">
        <v>1</v>
      </c>
      <c r="AA61" s="284" t="n">
        <v>1</v>
      </c>
      <c r="AB61" s="283" t="n">
        <v>3</v>
      </c>
      <c r="AC61" s="284"/>
      <c r="AD61" s="283"/>
      <c r="AE61" s="284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</row>
    <row r="62" customFormat="false" ht="15.55" hidden="false" customHeight="false" outlineLevel="0" collapsed="false">
      <c r="A62" s="286" t="s">
        <v>135</v>
      </c>
      <c r="B62" s="287" t="n">
        <v>1</v>
      </c>
      <c r="C62" s="349" t="n">
        <v>2.141</v>
      </c>
      <c r="D62" s="288" t="n">
        <v>64</v>
      </c>
      <c r="E62" s="289"/>
      <c r="F62" s="290" t="s">
        <v>58</v>
      </c>
      <c r="G62" s="291"/>
      <c r="H62" s="292"/>
      <c r="I62" s="293"/>
      <c r="J62" s="294"/>
      <c r="K62" s="295"/>
      <c r="L62" s="296"/>
      <c r="M62" s="293"/>
      <c r="N62" s="297"/>
      <c r="O62" s="298"/>
      <c r="P62" s="290"/>
      <c r="Q62" s="299"/>
      <c r="R62" s="300" t="n">
        <f aca="false">SUM(E62:Q62)</f>
        <v>0</v>
      </c>
      <c r="S62" s="287" t="n">
        <f aca="false">R62*B62</f>
        <v>0</v>
      </c>
      <c r="T62" s="301" t="n">
        <f aca="false">C62*R62</f>
        <v>0</v>
      </c>
      <c r="U62" s="302" t="n">
        <f aca="false">R62*D62</f>
        <v>0</v>
      </c>
      <c r="V62" s="283"/>
      <c r="W62" s="284"/>
      <c r="X62" s="283"/>
      <c r="Y62" s="284"/>
      <c r="Z62" s="283"/>
      <c r="AA62" s="284"/>
      <c r="AB62" s="283"/>
      <c r="AC62" s="284" t="n">
        <v>1</v>
      </c>
      <c r="AD62" s="283"/>
      <c r="AE62" s="284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</row>
    <row r="63" customFormat="false" ht="15.55" hidden="false" customHeight="false" outlineLevel="0" collapsed="false">
      <c r="A63" s="266" t="s">
        <v>136</v>
      </c>
      <c r="B63" s="267" t="n">
        <v>5</v>
      </c>
      <c r="C63" s="285" t="n">
        <v>1.11</v>
      </c>
      <c r="D63" s="383" t="n">
        <v>32</v>
      </c>
      <c r="E63" s="269"/>
      <c r="F63" s="270" t="s">
        <v>58</v>
      </c>
      <c r="G63" s="271"/>
      <c r="H63" s="272"/>
      <c r="I63" s="273"/>
      <c r="J63" s="274"/>
      <c r="K63" s="275"/>
      <c r="L63" s="276"/>
      <c r="M63" s="273"/>
      <c r="N63" s="277"/>
      <c r="O63" s="278"/>
      <c r="P63" s="270"/>
      <c r="Q63" s="279"/>
      <c r="R63" s="280" t="n">
        <f aca="false">SUM(E63:Q63)</f>
        <v>0</v>
      </c>
      <c r="S63" s="267" t="n">
        <f aca="false">R63*B63</f>
        <v>0</v>
      </c>
      <c r="T63" s="281" t="n">
        <f aca="false">C63*R63</f>
        <v>0</v>
      </c>
      <c r="U63" s="282" t="n">
        <f aca="false">R63*D63</f>
        <v>0</v>
      </c>
      <c r="V63" s="283"/>
      <c r="W63" s="284"/>
      <c r="X63" s="283"/>
      <c r="Y63" s="284"/>
      <c r="Z63" s="283"/>
      <c r="AA63" s="284"/>
      <c r="AB63" s="283"/>
      <c r="AC63" s="284"/>
      <c r="AD63" s="283"/>
      <c r="AE63" s="284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</row>
    <row r="64" customFormat="false" ht="15.55" hidden="false" customHeight="false" outlineLevel="0" collapsed="false">
      <c r="A64" s="266" t="s">
        <v>137</v>
      </c>
      <c r="B64" s="267" t="n">
        <v>1</v>
      </c>
      <c r="C64" s="285" t="n">
        <v>1.776</v>
      </c>
      <c r="D64" s="268" t="n">
        <v>55</v>
      </c>
      <c r="E64" s="269"/>
      <c r="F64" s="270" t="s">
        <v>58</v>
      </c>
      <c r="G64" s="271"/>
      <c r="H64" s="272"/>
      <c r="I64" s="273"/>
      <c r="J64" s="274"/>
      <c r="K64" s="275"/>
      <c r="L64" s="276"/>
      <c r="M64" s="273"/>
      <c r="N64" s="277"/>
      <c r="O64" s="278"/>
      <c r="P64" s="270"/>
      <c r="Q64" s="279"/>
      <c r="R64" s="280" t="n">
        <f aca="false">SUM(E64:Q64)</f>
        <v>0</v>
      </c>
      <c r="S64" s="267" t="n">
        <f aca="false">R64*B64</f>
        <v>0</v>
      </c>
      <c r="T64" s="281" t="n">
        <f aca="false">C64*R64</f>
        <v>0</v>
      </c>
      <c r="U64" s="282" t="n">
        <f aca="false">R64*D64</f>
        <v>0</v>
      </c>
      <c r="V64" s="283"/>
      <c r="W64" s="284"/>
      <c r="X64" s="283"/>
      <c r="Y64" s="284"/>
      <c r="Z64" s="283"/>
      <c r="AA64" s="284" t="n">
        <v>1</v>
      </c>
      <c r="AB64" s="283"/>
      <c r="AC64" s="284"/>
      <c r="AD64" s="283"/>
      <c r="AE64" s="284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</row>
    <row r="65" customFormat="false" ht="15.55" hidden="false" customHeight="false" outlineLevel="0" collapsed="false">
      <c r="A65" s="266" t="s">
        <v>138</v>
      </c>
      <c r="B65" s="267" t="n">
        <v>1</v>
      </c>
      <c r="C65" s="285" t="n">
        <v>1.1</v>
      </c>
      <c r="D65" s="268" t="n">
        <v>37</v>
      </c>
      <c r="E65" s="269"/>
      <c r="F65" s="270" t="s">
        <v>58</v>
      </c>
      <c r="G65" s="271"/>
      <c r="H65" s="272"/>
      <c r="I65" s="273"/>
      <c r="J65" s="274"/>
      <c r="K65" s="275"/>
      <c r="L65" s="276"/>
      <c r="M65" s="273"/>
      <c r="N65" s="277"/>
      <c r="O65" s="278"/>
      <c r="P65" s="270"/>
      <c r="Q65" s="279"/>
      <c r="R65" s="280" t="n">
        <f aca="false">SUM(E65:Q65)</f>
        <v>0</v>
      </c>
      <c r="S65" s="267" t="n">
        <f aca="false">R65*B65</f>
        <v>0</v>
      </c>
      <c r="T65" s="281" t="n">
        <f aca="false">C65*R65</f>
        <v>0</v>
      </c>
      <c r="U65" s="282" t="n">
        <f aca="false">R65*D65</f>
        <v>0</v>
      </c>
      <c r="V65" s="283"/>
      <c r="W65" s="284"/>
      <c r="X65" s="283"/>
      <c r="Y65" s="284"/>
      <c r="Z65" s="283"/>
      <c r="AA65" s="284" t="n">
        <v>1</v>
      </c>
      <c r="AB65" s="283"/>
      <c r="AC65" s="284"/>
      <c r="AD65" s="283"/>
      <c r="AE65" s="284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</row>
    <row r="66" customFormat="false" ht="15.55" hidden="false" customHeight="false" outlineLevel="0" collapsed="false">
      <c r="A66" s="266" t="s">
        <v>139</v>
      </c>
      <c r="B66" s="267" t="n">
        <v>6</v>
      </c>
      <c r="C66" s="285" t="n">
        <v>0.666</v>
      </c>
      <c r="D66" s="268" t="n">
        <v>25</v>
      </c>
      <c r="E66" s="269"/>
      <c r="F66" s="270" t="s">
        <v>58</v>
      </c>
      <c r="G66" s="271"/>
      <c r="H66" s="272"/>
      <c r="I66" s="273"/>
      <c r="J66" s="274"/>
      <c r="K66" s="275"/>
      <c r="L66" s="276"/>
      <c r="M66" s="273"/>
      <c r="N66" s="277"/>
      <c r="O66" s="278"/>
      <c r="P66" s="270"/>
      <c r="Q66" s="279"/>
      <c r="R66" s="280" t="n">
        <f aca="false">SUM(E66:Q66)</f>
        <v>0</v>
      </c>
      <c r="S66" s="267" t="n">
        <f aca="false">R66*B66</f>
        <v>0</v>
      </c>
      <c r="T66" s="281" t="n">
        <f aca="false">C66*R66</f>
        <v>0</v>
      </c>
      <c r="U66" s="282" t="n">
        <f aca="false">R66*D66</f>
        <v>0</v>
      </c>
      <c r="V66" s="283"/>
      <c r="W66" s="284"/>
      <c r="X66" s="283"/>
      <c r="Y66" s="284"/>
      <c r="Z66" s="283"/>
      <c r="AA66" s="284"/>
      <c r="AB66" s="283"/>
      <c r="AC66" s="284"/>
      <c r="AD66" s="283"/>
      <c r="AE66" s="284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</row>
    <row r="67" customFormat="false" ht="15.55" hidden="false" customHeight="false" outlineLevel="0" collapsed="false">
      <c r="A67" s="303" t="s">
        <v>140</v>
      </c>
      <c r="B67" s="304" t="n">
        <f aca="false">SUM(B56:B66)</f>
        <v>52</v>
      </c>
      <c r="C67" s="305" t="n">
        <f aca="false">SUM(C56:C66)</f>
        <v>17.692</v>
      </c>
      <c r="D67" s="306" t="n">
        <v>633</v>
      </c>
      <c r="E67" s="307"/>
      <c r="F67" s="308"/>
      <c r="G67" s="309"/>
      <c r="H67" s="310"/>
      <c r="I67" s="311"/>
      <c r="J67" s="312"/>
      <c r="K67" s="313"/>
      <c r="L67" s="314"/>
      <c r="M67" s="311"/>
      <c r="N67" s="315"/>
      <c r="O67" s="316"/>
      <c r="P67" s="308"/>
      <c r="Q67" s="317"/>
      <c r="R67" s="318" t="n">
        <f aca="false">SUM(E67:Q67)</f>
        <v>0</v>
      </c>
      <c r="S67" s="319" t="n">
        <f aca="false">R67*B67</f>
        <v>0</v>
      </c>
      <c r="T67" s="320" t="n">
        <f aca="false">C67*R67</f>
        <v>0</v>
      </c>
      <c r="U67" s="321" t="n">
        <f aca="false">R67*D67</f>
        <v>0</v>
      </c>
      <c r="V67" s="283" t="n">
        <f aca="false">SUM(V56:V66)</f>
        <v>4</v>
      </c>
      <c r="W67" s="284" t="n">
        <f aca="false">SUM(W56:W66)</f>
        <v>8</v>
      </c>
      <c r="X67" s="283" t="n">
        <f aca="false">SUM(X56:X66)</f>
        <v>3</v>
      </c>
      <c r="Y67" s="284" t="n">
        <f aca="false">SUM(Y56:Y66)</f>
        <v>4</v>
      </c>
      <c r="Z67" s="283" t="n">
        <f aca="false">SUM(Z56:Z66)</f>
        <v>3</v>
      </c>
      <c r="AA67" s="284" t="n">
        <f aca="false">SUM(AA56:AA66)</f>
        <v>5</v>
      </c>
      <c r="AB67" s="283" t="n">
        <f aca="false">SUM(AB56:AB66)</f>
        <v>3</v>
      </c>
      <c r="AC67" s="284" t="n">
        <f aca="false">SUM(AC56:AC66)</f>
        <v>1</v>
      </c>
      <c r="AD67" s="283" t="n">
        <f aca="false">SUM(AD56:AD66)</f>
        <v>0</v>
      </c>
      <c r="AE67" s="284" t="n">
        <f aca="false">SUM(AE56:AE66)</f>
        <v>0</v>
      </c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</row>
    <row r="68" customFormat="false" ht="12.8" hidden="false" customHeight="false" outlineLevel="0" collapsed="false">
      <c r="A68" s="255" t="s">
        <v>141</v>
      </c>
      <c r="B68" s="371"/>
      <c r="C68" s="371"/>
      <c r="D68" s="258"/>
      <c r="E68" s="372"/>
      <c r="F68" s="372"/>
      <c r="G68" s="372"/>
      <c r="H68" s="372"/>
      <c r="I68" s="372"/>
      <c r="J68" s="372"/>
      <c r="K68" s="372"/>
      <c r="L68" s="373"/>
      <c r="M68" s="374"/>
      <c r="N68" s="374"/>
      <c r="O68" s="374"/>
      <c r="P68" s="374"/>
      <c r="Q68" s="372"/>
      <c r="R68" s="262"/>
      <c r="S68" s="371"/>
      <c r="T68" s="371"/>
      <c r="U68" s="326"/>
      <c r="V68" s="324"/>
      <c r="W68" s="324"/>
      <c r="X68" s="324"/>
      <c r="Y68" s="324"/>
      <c r="Z68" s="324"/>
      <c r="AA68" s="324"/>
      <c r="AB68" s="324"/>
      <c r="AC68" s="324"/>
      <c r="AD68" s="324"/>
      <c r="AE68" s="324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</row>
    <row r="69" customFormat="false" ht="15.55" hidden="false" customHeight="false" outlineLevel="0" collapsed="false">
      <c r="A69" s="286" t="s">
        <v>142</v>
      </c>
      <c r="B69" s="287" t="n">
        <v>10</v>
      </c>
      <c r="C69" s="349" t="n">
        <v>0.7</v>
      </c>
      <c r="D69" s="288" t="n">
        <v>37</v>
      </c>
      <c r="E69" s="289"/>
      <c r="F69" s="290" t="s">
        <v>58</v>
      </c>
      <c r="G69" s="291"/>
      <c r="H69" s="292"/>
      <c r="I69" s="293"/>
      <c r="J69" s="294"/>
      <c r="K69" s="295"/>
      <c r="L69" s="296"/>
      <c r="M69" s="293"/>
      <c r="N69" s="297"/>
      <c r="O69" s="298"/>
      <c r="P69" s="290"/>
      <c r="Q69" s="299"/>
      <c r="R69" s="300" t="n">
        <f aca="false">SUM(E69:Q69)</f>
        <v>0</v>
      </c>
      <c r="S69" s="287" t="n">
        <f aca="false">R69*B69</f>
        <v>0</v>
      </c>
      <c r="T69" s="301" t="n">
        <f aca="false">C69*R69</f>
        <v>0</v>
      </c>
      <c r="U69" s="302" t="n">
        <f aca="false">R69*D69</f>
        <v>0</v>
      </c>
      <c r="V69" s="283" t="n">
        <v>2</v>
      </c>
      <c r="W69" s="284" t="n">
        <v>8</v>
      </c>
      <c r="X69" s="283"/>
      <c r="Y69" s="284"/>
      <c r="Z69" s="283"/>
      <c r="AA69" s="284"/>
      <c r="AB69" s="283"/>
      <c r="AC69" s="284"/>
      <c r="AD69" s="283"/>
      <c r="AE69" s="284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</row>
    <row r="70" customFormat="false" ht="15.55" hidden="false" customHeight="false" outlineLevel="0" collapsed="false">
      <c r="A70" s="266" t="s">
        <v>143</v>
      </c>
      <c r="B70" s="267" t="n">
        <v>5</v>
      </c>
      <c r="C70" s="267" t="n">
        <v>2.66</v>
      </c>
      <c r="D70" s="268" t="n">
        <v>61</v>
      </c>
      <c r="E70" s="269"/>
      <c r="F70" s="270" t="s">
        <v>58</v>
      </c>
      <c r="G70" s="271"/>
      <c r="H70" s="272"/>
      <c r="I70" s="273"/>
      <c r="J70" s="274"/>
      <c r="K70" s="275"/>
      <c r="L70" s="276"/>
      <c r="M70" s="273"/>
      <c r="N70" s="277"/>
      <c r="O70" s="278"/>
      <c r="P70" s="270"/>
      <c r="Q70" s="279"/>
      <c r="R70" s="280" t="n">
        <f aca="false">SUM(E70:Q70)</f>
        <v>0</v>
      </c>
      <c r="S70" s="267" t="n">
        <f aca="false">R70*B70</f>
        <v>0</v>
      </c>
      <c r="T70" s="281" t="n">
        <f aca="false">C70*R70</f>
        <v>0</v>
      </c>
      <c r="U70" s="282" t="n">
        <f aca="false">R70*D70</f>
        <v>0</v>
      </c>
      <c r="V70" s="283" t="n">
        <v>4</v>
      </c>
      <c r="W70" s="284" t="n">
        <v>1</v>
      </c>
      <c r="X70" s="283"/>
      <c r="Y70" s="284"/>
      <c r="Z70" s="283"/>
      <c r="AA70" s="284"/>
      <c r="AB70" s="283"/>
      <c r="AC70" s="284"/>
      <c r="AD70" s="283"/>
      <c r="AE70" s="284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</row>
    <row r="71" customFormat="false" ht="15.55" hidden="false" customHeight="false" outlineLevel="0" collapsed="false">
      <c r="A71" s="389" t="s">
        <v>144</v>
      </c>
      <c r="B71" s="390" t="n">
        <v>9</v>
      </c>
      <c r="C71" s="391" t="n">
        <v>2.7</v>
      </c>
      <c r="D71" s="392" t="n">
        <v>73</v>
      </c>
      <c r="E71" s="393"/>
      <c r="F71" s="394" t="s">
        <v>58</v>
      </c>
      <c r="G71" s="395"/>
      <c r="H71" s="396"/>
      <c r="I71" s="397"/>
      <c r="J71" s="398"/>
      <c r="K71" s="399"/>
      <c r="L71" s="400"/>
      <c r="M71" s="397"/>
      <c r="N71" s="401"/>
      <c r="O71" s="402"/>
      <c r="P71" s="394"/>
      <c r="Q71" s="403"/>
      <c r="R71" s="404" t="n">
        <f aca="false">SUM(E71:Q71)</f>
        <v>0</v>
      </c>
      <c r="S71" s="390" t="n">
        <f aca="false">R71*B71</f>
        <v>0</v>
      </c>
      <c r="T71" s="405" t="n">
        <f aca="false">C71*R71</f>
        <v>0</v>
      </c>
      <c r="U71" s="406" t="n">
        <f aca="false">R71*D71</f>
        <v>0</v>
      </c>
      <c r="V71" s="407" t="n">
        <v>1</v>
      </c>
      <c r="W71" s="408" t="n">
        <v>2</v>
      </c>
      <c r="X71" s="407" t="n">
        <v>2</v>
      </c>
      <c r="Y71" s="408"/>
      <c r="Z71" s="407" t="n">
        <v>1</v>
      </c>
      <c r="AA71" s="408"/>
      <c r="AB71" s="407"/>
      <c r="AC71" s="408"/>
      <c r="AD71" s="407"/>
      <c r="AE71" s="40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</row>
    <row r="72" customFormat="false" ht="13.8" hidden="false" customHeight="false" outlineLevel="0" collapsed="false">
      <c r="A72" s="409"/>
      <c r="B72" s="410" t="n">
        <f aca="false">B9-6+B22+B33+B38+B54+B67+B69+B70+B71</f>
        <v>346</v>
      </c>
      <c r="C72" s="411" t="s">
        <v>145</v>
      </c>
      <c r="D72" s="411"/>
      <c r="E72" s="412" t="n">
        <f aca="false">SUMPRODUCT(E17:E71,$B$17:$B$71)</f>
        <v>0</v>
      </c>
      <c r="F72" s="413" t="n">
        <f aca="false">SUMPRODUCT(F17:F71,$B$17:$B$71)</f>
        <v>0</v>
      </c>
      <c r="G72" s="414" t="n">
        <f aca="false">SUMPRODUCT(G17:G71,$B$17:$B$71)</f>
        <v>0</v>
      </c>
      <c r="H72" s="415" t="n">
        <f aca="false">SUMPRODUCT(H17:H71,$B$17:$B$71)</f>
        <v>0</v>
      </c>
      <c r="I72" s="416" t="n">
        <f aca="false">SUMPRODUCT(I17:I71,$B$17:$B$71)</f>
        <v>0</v>
      </c>
      <c r="J72" s="417" t="n">
        <f aca="false">SUMPRODUCT(J17:J71,$B$17:$B$71)</f>
        <v>0</v>
      </c>
      <c r="K72" s="418" t="n">
        <f aca="false">SUMPRODUCT(K17:K71,$B$17:$B$71)</f>
        <v>0</v>
      </c>
      <c r="L72" s="419" t="n">
        <f aca="false">SUMPRODUCT(L17:L71,$B$17:$B$71)</f>
        <v>0</v>
      </c>
      <c r="M72" s="416" t="n">
        <f aca="false">SUMPRODUCT(M17:M71,$B$17:$B$71)</f>
        <v>0</v>
      </c>
      <c r="N72" s="420" t="n">
        <f aca="false">SUMPRODUCT(N17:N71,$B$17:$B$71)</f>
        <v>0</v>
      </c>
      <c r="O72" s="421" t="n">
        <f aca="false">SUMPRODUCT(O17:O71,$B$17:$B$71)</f>
        <v>0</v>
      </c>
      <c r="P72" s="422" t="n">
        <f aca="false">SUMPRODUCT(P17:P71,$B$17:$B$71)</f>
        <v>0</v>
      </c>
      <c r="Q72" s="423" t="n">
        <f aca="false">SUMPRODUCT(Q17:Q71,$B$17:$B$71)</f>
        <v>0</v>
      </c>
      <c r="R72" s="424" t="n">
        <f aca="false">SUM(R17:R71)</f>
        <v>0</v>
      </c>
      <c r="S72" s="424" t="n">
        <f aca="false">SUM(S17:S71)</f>
        <v>0</v>
      </c>
      <c r="T72" s="425" t="n">
        <f aca="false">SUM(T17:T71)</f>
        <v>0</v>
      </c>
      <c r="U72" s="426" t="n">
        <f aca="false">SUM(U17:U71)</f>
        <v>0</v>
      </c>
      <c r="V72" s="427" t="n">
        <f aca="false">SUMPRODUCT($R$5:$R$71,V5:V71)</f>
        <v>0</v>
      </c>
      <c r="W72" s="427" t="n">
        <f aca="false">SUMPRODUCT($R$5:$R$71,W5:W71)</f>
        <v>0</v>
      </c>
      <c r="X72" s="427" t="n">
        <f aca="false">SUMPRODUCT($R$5:$R$71,X5:X71)</f>
        <v>0</v>
      </c>
      <c r="Y72" s="427" t="n">
        <f aca="false">SUMPRODUCT($R$5:$R$71,Y5:Y71)</f>
        <v>0</v>
      </c>
      <c r="Z72" s="427" t="n">
        <f aca="false">SUMPRODUCT($R$5:$R$71,Z5:Z71)</f>
        <v>0</v>
      </c>
      <c r="AA72" s="427" t="n">
        <f aca="false">SUMPRODUCT($R$5:$R$71,AA5:AA71)</f>
        <v>0</v>
      </c>
      <c r="AB72" s="427" t="n">
        <f aca="false">SUMPRODUCT($R$5:$R$71,AB5:AB71)</f>
        <v>0</v>
      </c>
      <c r="AC72" s="427" t="n">
        <f aca="false">SUMPRODUCT($R$5:$R$71,AC5:AC71)</f>
        <v>0</v>
      </c>
      <c r="AD72" s="427" t="n">
        <f aca="false">SUMPRODUCT($R$17:$R$71,AD17:AD71)</f>
        <v>0</v>
      </c>
      <c r="AE72" s="427" t="n">
        <f aca="false">SUMPRODUCT($R$5:$R$71,AE5:AE71)</f>
        <v>0</v>
      </c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</row>
    <row r="73" customFormat="false" ht="12.8" hidden="false" customHeight="false" outlineLevel="0" collapsed="false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</row>
    <row r="74" customFormat="false" ht="12.8" hidden="false" customHeight="false" outlineLevel="0" collapsed="false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customFormat="false" ht="12.8" hidden="false" customHeight="false" outlineLevel="0" collapsed="false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customFormat="false" ht="12.8" hidden="false" customHeight="false" outlineLevel="0" collapsed="false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customFormat="false" ht="12.8" hidden="false" customHeight="false" outlineLevel="0" collapsed="false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customFormat="false" ht="12.8" hidden="false" customHeight="false" outlineLevel="0" collapsed="false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customFormat="false" ht="12.8" hidden="false" customHeight="false" outlineLevel="0" collapsed="false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customFormat="false" ht="12.8" hidden="false" customHeight="false" outlineLevel="0" collapsed="false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customFormat="false" ht="12.8" hidden="false" customHeight="false" outlineLevel="0" collapsed="false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customFormat="false" ht="12.8" hidden="false" customHeight="false" outlineLevel="0" collapsed="false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customFormat="false" ht="12.8" hidden="false" customHeight="false" outlineLevel="0" collapsed="false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customFormat="false" ht="12.8" hidden="false" customHeight="false" outlineLevel="0" collapsed="false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</row>
    <row r="85" customFormat="false" ht="12.8" hidden="false" customHeight="false" outlineLevel="0" collapsed="false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customFormat="false" ht="12.8" hidden="false" customHeight="false" outlineLevel="0" collapsed="false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</row>
    <row r="87" customFormat="false" ht="12.8" hidden="false" customHeight="false" outlineLevel="0" collapsed="false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</row>
    <row r="88" customFormat="false" ht="12.8" hidden="false" customHeight="false" outlineLevel="0" collapsed="false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</row>
    <row r="89" customFormat="false" ht="12.8" hidden="false" customHeight="false" outlineLevel="0" collapsed="false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</row>
    <row r="90" customFormat="false" ht="12.8" hidden="false" customHeight="false" outlineLevel="0" collapsed="false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</row>
    <row r="91" customFormat="false" ht="12.8" hidden="false" customHeight="false" outlineLevel="0" collapsed="false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</row>
    <row r="92" customFormat="false" ht="12.8" hidden="false" customHeight="false" outlineLevel="0" collapsed="false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</row>
    <row r="93" customFormat="false" ht="12.8" hidden="false" customHeight="false" outlineLevel="0" collapsed="false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</row>
    <row r="94" customFormat="false" ht="12.8" hidden="false" customHeight="false" outlineLevel="0" collapsed="false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</row>
    <row r="95" customFormat="false" ht="12.8" hidden="false" customHeight="false" outlineLevel="0" collapsed="false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</row>
    <row r="96" customFormat="false" ht="12.8" hidden="false" customHeight="false" outlineLevel="0" collapsed="false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</row>
    <row r="97" customFormat="false" ht="12.8" hidden="false" customHeight="false" outlineLevel="0" collapsed="false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</row>
    <row r="98" customFormat="false" ht="12.8" hidden="false" customHeight="false" outlineLevel="0" collapsed="false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</row>
    <row r="99" customFormat="false" ht="12.8" hidden="false" customHeight="false" outlineLevel="0" collapsed="false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</row>
    <row r="100" customFormat="false" ht="12.8" hidden="false" customHeight="false" outlineLevel="0" collapsed="false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</row>
    <row r="101" customFormat="false" ht="12.8" hidden="false" customHeight="false" outlineLevel="0" collapsed="false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</row>
    <row r="102" customFormat="false" ht="12.8" hidden="false" customHeight="false" outlineLevel="0" collapsed="false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</row>
    <row r="103" customFormat="false" ht="12.8" hidden="false" customHeight="false" outlineLevel="0" collapsed="false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</row>
    <row r="104" customFormat="false" ht="12.8" hidden="false" customHeight="false" outlineLevel="0" collapsed="false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</row>
    <row r="105" customFormat="false" ht="12.8" hidden="false" customHeight="false" outlineLevel="0" collapsed="false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</row>
    <row r="106" customFormat="false" ht="12.8" hidden="false" customHeight="false" outlineLevel="0" collapsed="false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</row>
    <row r="107" customFormat="false" ht="12.8" hidden="false" customHeight="false" outlineLevel="0" collapsed="false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</row>
    <row r="108" customFormat="false" ht="12.8" hidden="false" customHeight="false" outlineLevel="0" collapsed="false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</row>
    <row r="109" customFormat="false" ht="12.8" hidden="false" customHeight="false" outlineLevel="0" collapsed="false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</row>
    <row r="110" customFormat="false" ht="12.8" hidden="false" customHeight="false" outlineLevel="0" collapsed="false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</row>
    <row r="111" customFormat="false" ht="12.8" hidden="false" customHeight="false" outlineLevel="0" collapsed="false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</row>
    <row r="112" customFormat="false" ht="12.8" hidden="false" customHeight="false" outlineLevel="0" collapsed="false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</row>
    <row r="113" customFormat="false" ht="12.8" hidden="false" customHeight="false" outlineLevel="0" collapsed="false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</row>
    <row r="114" customFormat="false" ht="12.8" hidden="false" customHeight="false" outlineLevel="0" collapsed="false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</row>
    <row r="115" customFormat="false" ht="12.8" hidden="false" customHeight="false" outlineLevel="0" collapsed="false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</row>
    <row r="116" customFormat="false" ht="12.8" hidden="false" customHeight="false" outlineLevel="0" collapsed="false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</row>
    <row r="117" customFormat="false" ht="12.8" hidden="false" customHeight="false" outlineLevel="0" collapsed="false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</row>
    <row r="118" customFormat="false" ht="12.8" hidden="false" customHeight="false" outlineLevel="0" collapsed="false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</row>
    <row r="119" customFormat="false" ht="12.8" hidden="false" customHeight="false" outlineLevel="0" collapsed="false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</row>
    <row r="120" customFormat="false" ht="12.8" hidden="false" customHeight="false" outlineLevel="0" collapsed="false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</row>
    <row r="121" customFormat="false" ht="12.8" hidden="false" customHeight="false" outlineLevel="0" collapsed="false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</row>
    <row r="122" customFormat="false" ht="12.8" hidden="false" customHeight="false" outlineLevel="0" collapsed="false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</row>
    <row r="123" customFormat="false" ht="12.8" hidden="false" customHeight="false" outlineLevel="0" collapsed="false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</row>
    <row r="124" customFormat="false" ht="12.8" hidden="false" customHeight="false" outlineLevel="0" collapsed="false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</row>
    <row r="125" customFormat="false" ht="12.8" hidden="false" customHeight="false" outlineLevel="0" collapsed="false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</row>
    <row r="126" customFormat="false" ht="12.8" hidden="false" customHeight="false" outlineLevel="0" collapsed="false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</row>
    <row r="127" customFormat="false" ht="12.8" hidden="false" customHeight="false" outlineLevel="0" collapsed="false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</row>
    <row r="128" customFormat="false" ht="12.8" hidden="false" customHeight="false" outlineLevel="0" collapsed="false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</row>
    <row r="129" customFormat="false" ht="12.8" hidden="false" customHeight="false" outlineLevel="0" collapsed="false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</row>
    <row r="130" customFormat="false" ht="12.8" hidden="false" customHeight="false" outlineLevel="0" collapsed="false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</row>
    <row r="131" customFormat="false" ht="12.8" hidden="false" customHeight="false" outlineLevel="0" collapsed="false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</row>
    <row r="132" customFormat="false" ht="12.8" hidden="false" customHeight="false" outlineLevel="0" collapsed="false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</row>
    <row r="133" customFormat="false" ht="12.8" hidden="false" customHeight="false" outlineLevel="0" collapsed="false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</row>
    <row r="134" customFormat="false" ht="12.8" hidden="false" customHeight="false" outlineLevel="0" collapsed="false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</row>
    <row r="135" customFormat="false" ht="12.8" hidden="false" customHeight="false" outlineLevel="0" collapsed="false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</row>
    <row r="136" customFormat="false" ht="12.8" hidden="false" customHeight="false" outlineLevel="0" collapsed="false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</row>
    <row r="137" customFormat="false" ht="12.8" hidden="false" customHeight="false" outlineLevel="0" collapsed="false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</row>
    <row r="138" customFormat="false" ht="12.8" hidden="false" customHeight="false" outlineLevel="0" collapsed="false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</row>
    <row r="139" customFormat="false" ht="12.8" hidden="false" customHeight="false" outlineLevel="0" collapsed="false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</row>
    <row r="140" customFormat="false" ht="12.8" hidden="false" customHeight="false" outlineLevel="0" collapsed="false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</row>
    <row r="141" customFormat="false" ht="12.8" hidden="false" customHeight="false" outlineLevel="0" collapsed="false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</row>
    <row r="142" customFormat="false" ht="12.8" hidden="false" customHeight="false" outlineLevel="0" collapsed="false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</row>
    <row r="143" customFormat="false" ht="12.8" hidden="false" customHeight="false" outlineLevel="0" collapsed="false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</row>
    <row r="144" customFormat="false" ht="12.8" hidden="false" customHeight="false" outlineLevel="0" collapsed="false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</row>
    <row r="145" customFormat="false" ht="12.8" hidden="false" customHeight="false" outlineLevel="0" collapsed="false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</row>
    <row r="146" customFormat="false" ht="12.8" hidden="false" customHeight="false" outlineLevel="0" collapsed="false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</row>
    <row r="147" customFormat="false" ht="12.8" hidden="false" customHeight="false" outlineLevel="0" collapsed="false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</row>
    <row r="148" customFormat="false" ht="12.8" hidden="false" customHeight="false" outlineLevel="0" collapsed="false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</row>
    <row r="149" customFormat="false" ht="12.8" hidden="false" customHeight="false" outlineLevel="0" collapsed="false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</row>
    <row r="150" customFormat="false" ht="12.8" hidden="false" customHeight="false" outlineLevel="0" collapsed="false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</row>
    <row r="151" customFormat="false" ht="12.8" hidden="false" customHeight="false" outlineLevel="0" collapsed="false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</row>
    <row r="152" customFormat="false" ht="12.8" hidden="false" customHeight="false" outlineLevel="0" collapsed="false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</row>
    <row r="153" customFormat="false" ht="12.8" hidden="false" customHeight="false" outlineLevel="0" collapsed="false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</row>
    <row r="154" customFormat="false" ht="12.8" hidden="false" customHeight="false" outlineLevel="0" collapsed="false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</row>
    <row r="155" customFormat="false" ht="12.8" hidden="false" customHeight="false" outlineLevel="0" collapsed="false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</row>
    <row r="156" customFormat="false" ht="12.8" hidden="false" customHeight="false" outlineLevel="0" collapsed="false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</row>
    <row r="157" customFormat="false" ht="12.8" hidden="false" customHeight="false" outlineLevel="0" collapsed="false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</row>
    <row r="158" customFormat="false" ht="12.8" hidden="false" customHeight="false" outlineLevel="0" collapsed="false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</row>
    <row r="159" customFormat="false" ht="12.8" hidden="false" customHeight="false" outlineLevel="0" collapsed="false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</row>
    <row r="160" customFormat="false" ht="12.8" hidden="false" customHeight="false" outlineLevel="0" collapsed="false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</row>
    <row r="161" customFormat="false" ht="12.8" hidden="false" customHeight="false" outlineLevel="0" collapsed="false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</row>
    <row r="162" customFormat="false" ht="12.8" hidden="false" customHeight="false" outlineLevel="0" collapsed="false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</row>
    <row r="163" customFormat="false" ht="12.8" hidden="false" customHeight="false" outlineLevel="0" collapsed="false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</row>
    <row r="164" customFormat="false" ht="12.8" hidden="false" customHeight="false" outlineLevel="0" collapsed="false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</row>
    <row r="165" customFormat="false" ht="12.8" hidden="false" customHeight="false" outlineLevel="0" collapsed="false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</row>
    <row r="166" customFormat="false" ht="12.8" hidden="false" customHeight="false" outlineLevel="0" collapsed="false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</row>
    <row r="167" customFormat="false" ht="12.8" hidden="false" customHeight="false" outlineLevel="0" collapsed="false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</row>
    <row r="168" customFormat="false" ht="12.8" hidden="false" customHeight="false" outlineLevel="0" collapsed="false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</row>
    <row r="169" customFormat="false" ht="12.8" hidden="false" customHeight="false" outlineLevel="0" collapsed="false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</row>
    <row r="170" customFormat="false" ht="12.8" hidden="false" customHeight="false" outlineLevel="0" collapsed="false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</row>
    <row r="171" customFormat="false" ht="12.8" hidden="false" customHeight="false" outlineLevel="0" collapsed="false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</row>
    <row r="172" customFormat="false" ht="12.8" hidden="false" customHeight="false" outlineLevel="0" collapsed="false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</row>
    <row r="173" customFormat="false" ht="12.8" hidden="false" customHeight="false" outlineLevel="0" collapsed="false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</row>
    <row r="174" customFormat="false" ht="12.8" hidden="false" customHeight="false" outlineLevel="0" collapsed="false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</row>
    <row r="175" customFormat="false" ht="12.8" hidden="false" customHeight="false" outlineLevel="0" collapsed="false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</row>
    <row r="176" customFormat="false" ht="12.8" hidden="false" customHeight="false" outlineLevel="0" collapsed="false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</row>
    <row r="177" customFormat="false" ht="12.8" hidden="false" customHeight="false" outlineLevel="0" collapsed="false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</row>
    <row r="178" customFormat="false" ht="12.8" hidden="false" customHeight="false" outlineLevel="0" collapsed="false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</row>
    <row r="179" customFormat="false" ht="12.8" hidden="false" customHeight="false" outlineLevel="0" collapsed="false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</row>
    <row r="180" customFormat="false" ht="12.8" hidden="false" customHeight="false" outlineLevel="0" collapsed="false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</row>
    <row r="181" customFormat="false" ht="12.8" hidden="false" customHeight="false" outlineLevel="0" collapsed="false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</row>
    <row r="182" customFormat="false" ht="12.8" hidden="false" customHeight="false" outlineLevel="0" collapsed="false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</row>
    <row r="183" customFormat="false" ht="12.8" hidden="false" customHeight="false" outlineLevel="0" collapsed="false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</row>
    <row r="184" customFormat="false" ht="12.8" hidden="false" customHeight="false" outlineLevel="0" collapsed="false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</row>
    <row r="185" customFormat="false" ht="12.8" hidden="false" customHeight="false" outlineLevel="0" collapsed="false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</row>
    <row r="186" customFormat="false" ht="12.8" hidden="false" customHeight="false" outlineLevel="0" collapsed="false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</row>
    <row r="187" customFormat="false" ht="12.8" hidden="false" customHeight="false" outlineLevel="0" collapsed="false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</row>
    <row r="188" customFormat="false" ht="12.8" hidden="false" customHeight="false" outlineLevel="0" collapsed="false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</row>
    <row r="189" customFormat="false" ht="12.8" hidden="false" customHeight="false" outlineLevel="0" collapsed="false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</row>
    <row r="190" customFormat="false" ht="12.8" hidden="false" customHeight="false" outlineLevel="0" collapsed="false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</row>
    <row r="191" customFormat="false" ht="12.8" hidden="false" customHeight="false" outlineLevel="0" collapsed="false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</row>
    <row r="192" customFormat="false" ht="12.8" hidden="false" customHeight="false" outlineLevel="0" collapsed="false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</row>
    <row r="193" customFormat="false" ht="12.8" hidden="false" customHeight="false" outlineLevel="0" collapsed="false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</row>
    <row r="194" customFormat="false" ht="12.8" hidden="false" customHeight="false" outlineLevel="0" collapsed="false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</row>
    <row r="195" customFormat="false" ht="12.8" hidden="false" customHeight="false" outlineLevel="0" collapsed="false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</row>
    <row r="196" customFormat="false" ht="12.8" hidden="false" customHeight="false" outlineLevel="0" collapsed="false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</row>
    <row r="197" customFormat="false" ht="12.8" hidden="false" customHeight="false" outlineLevel="0" collapsed="false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</row>
    <row r="198" customFormat="false" ht="12.8" hidden="false" customHeight="false" outlineLevel="0" collapsed="false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</row>
    <row r="199" customFormat="false" ht="12.8" hidden="false" customHeight="false" outlineLevel="0" collapsed="false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</row>
  </sheetData>
  <mergeCells count="10">
    <mergeCell ref="AH12:AH13"/>
    <mergeCell ref="AH14:AH15"/>
    <mergeCell ref="AH16:AH17"/>
    <mergeCell ref="AH18:AH20"/>
    <mergeCell ref="AH21:AH23"/>
    <mergeCell ref="AH24:AH26"/>
    <mergeCell ref="AH28:AH29"/>
    <mergeCell ref="AH30:AH33"/>
    <mergeCell ref="AH34:AH36"/>
    <mergeCell ref="C72:D72"/>
  </mergeCells>
  <hyperlinks>
    <hyperlink ref="A5" r:id="rId1" display="Groovy Edges - Medium"/>
    <hyperlink ref="A6" r:id="rId2" display="Groovy Edges - Small"/>
    <hyperlink ref="A7" r:id="rId3" display="Groovy Slopers -  Big"/>
    <hyperlink ref="A8" r:id="rId4" display="Groovy Slopers - Medium"/>
    <hyperlink ref="A9" r:id="rId5" display="Goovy Bundle"/>
    <hyperlink ref="A11" r:id="rId6" display="Granite Big Sticks"/>
    <hyperlink ref="A12" r:id="rId7" display="Granite Edge"/>
    <hyperlink ref="A13" r:id="rId8" display="Granite Edge - L"/>
    <hyperlink ref="A14" r:id="rId9" display="Granite Feet - Micro"/>
    <hyperlink ref="A15" r:id="rId10" display="Granite Feet - Mini"/>
    <hyperlink ref="A16" r:id="rId11" display="Granite Incuts"/>
    <hyperlink ref="A17" r:id="rId12" display="Granite Oversize - M"/>
    <hyperlink ref="A18" r:id="rId13" display="Granite Pinch"/>
    <hyperlink ref="A19" r:id="rId14" display="Granite Plates"/>
    <hyperlink ref="A20" r:id="rId15" display="Granite Rocks"/>
    <hyperlink ref="A21" r:id="rId16" display="Granite Oversize - S"/>
    <hyperlink ref="A22" r:id="rId17" display="Granite Bundle"/>
    <hyperlink ref="A24" r:id="rId18" display="Half Dome - Arcturas"/>
    <hyperlink ref="A25" r:id="rId19" display="Half Dome - Artic Sea"/>
    <hyperlink ref="A26" r:id="rId20" display="Half Dome - Big Chill"/>
    <hyperlink ref="A27" r:id="rId21" display="Half Dome - Bushido"/>
    <hyperlink ref="A28" r:id="rId22" display="Half Dome - Feet"/>
    <hyperlink ref="A29" r:id="rId23" display="Half Dome - Jet Stream"/>
    <hyperlink ref="A30" r:id="rId24" display="Half Dome - Repo Man"/>
    <hyperlink ref="A31" r:id="rId25" display="Half Dome - Shadows"/>
    <hyperlink ref="A32" r:id="rId26" display="Half Dome - Zenith"/>
    <hyperlink ref="A33" r:id="rId27" display="Half Dome Bundle"/>
    <hyperlink ref="A35" r:id="rId28" display="Mare Rings - L"/>
    <hyperlink ref="A36" r:id="rId29" display="Mare Rings - M"/>
    <hyperlink ref="A37" r:id="rId30" display="Mare Rings - S"/>
    <hyperlink ref="A38" r:id="rId31" display="Mare Rings Bundle"/>
    <hyperlink ref="A40" r:id="rId32" display="Scandi Ergo Jugs - MEGA"/>
    <hyperlink ref="A41" r:id="rId33" display="Scandi Fat Pinches"/>
    <hyperlink ref="A42" r:id="rId34" display="Scandi Feet - Mini"/>
    <hyperlink ref="A43" r:id="rId35" display="Scandi Feet - Nano"/>
    <hyperlink ref="A44" r:id="rId36" display="Scandi Feet - Nano 2"/>
    <hyperlink ref="A45" r:id="rId37" display="Scandi Jugs - L"/>
    <hyperlink ref="A46" r:id="rId38" display="Scandi Jugs - M"/>
    <hyperlink ref="A47" r:id="rId39" display="Scandi Jugs - MEGA"/>
    <hyperlink ref="A48" r:id="rId40" display="Scandi Pinches - L"/>
    <hyperlink ref="A49" r:id="rId41" display="Scandi Pinches - M"/>
    <hyperlink ref="A50" r:id="rId42" display="Scandi Round Edges"/>
    <hyperlink ref="A51" r:id="rId43" display="Scandi Round"/>
    <hyperlink ref="A52" r:id="rId44" display="Scandi Two Hand Jugs"/>
    <hyperlink ref="A53" r:id="rId45" display="Scandinavia Bundle Easy"/>
    <hyperlink ref="A54" r:id="rId46" display="Scandinavia Bundle All"/>
    <hyperlink ref="A56" r:id="rId47" display="Space Blocks - Mega"/>
    <hyperlink ref="A57" r:id="rId48" display="Space Blocks - L"/>
    <hyperlink ref="A58" r:id="rId49" display="Space Blocks - XL"/>
    <hyperlink ref="A59" r:id="rId50" display="Space Edges"/>
    <hyperlink ref="A60" r:id="rId51" display="Space Feet - Nano"/>
    <hyperlink ref="A61" r:id="rId52" display="Space Flat Heads"/>
    <hyperlink ref="A62" r:id="rId53" display="Space Oversize - L"/>
    <hyperlink ref="A63" r:id="rId54" display="Space Long Edges"/>
    <hyperlink ref="A64" r:id="rId55" display="Space Oversize - M"/>
    <hyperlink ref="A65" r:id="rId56" display="Space Oversize - S"/>
    <hyperlink ref="A66" r:id="rId57" display="Space Short Edges"/>
    <hyperlink ref="A67" r:id="rId58" display="Space Bundle"/>
    <hyperlink ref="A69" r:id="rId59" display="Ice cubes"/>
    <hyperlink ref="A70" r:id="rId60" display="Three Way - Big"/>
    <hyperlink ref="A71" r:id="rId61" display="Valentine´s 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2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CCCC"/>
    <pageSetUpPr fitToPage="false"/>
  </sheetPr>
  <dimension ref="A1:AX24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25" activePane="bottomLeft" state="frozen"/>
      <selection pane="topLeft" activeCell="A1" activeCellId="0" sqref="A1"/>
      <selection pane="bottomLeft" activeCell="A32" activeCellId="0" sqref="A32"/>
    </sheetView>
  </sheetViews>
  <sheetFormatPr defaultColWidth="11.89453125" defaultRowHeight="12.8" zeroHeight="false" outlineLevelRow="0" outlineLevelCol="0"/>
  <cols>
    <col collapsed="false" customWidth="true" hidden="false" outlineLevel="0" max="1" min="1" style="428" width="29.07"/>
    <col collapsed="false" customWidth="true" hidden="false" outlineLevel="0" max="2" min="2" style="2" width="7.18"/>
    <col collapsed="false" customWidth="true" hidden="false" outlineLevel="0" max="4" min="3" style="1" width="7.16"/>
    <col collapsed="false" customWidth="true" hidden="false" outlineLevel="0" max="5" min="5" style="429" width="9.87"/>
    <col collapsed="false" customWidth="true" hidden="true" outlineLevel="0" max="6" min="6" style="1" width="10.78"/>
    <col collapsed="false" customWidth="true" hidden="true" outlineLevel="0" max="7" min="7" style="1" width="4.02"/>
    <col collapsed="false" customWidth="true" hidden="false" outlineLevel="0" max="8" min="8" style="1" width="4.02"/>
    <col collapsed="false" customWidth="true" hidden="true" outlineLevel="0" max="9" min="9" style="1" width="4.02"/>
    <col collapsed="false" customWidth="true" hidden="false" outlineLevel="0" max="10" min="10" style="1" width="4.02"/>
    <col collapsed="false" customWidth="true" hidden="true" outlineLevel="0" max="11" min="11" style="1" width="4.02"/>
    <col collapsed="false" customWidth="true" hidden="false" outlineLevel="0" max="12" min="12" style="1" width="4.02"/>
    <col collapsed="false" customWidth="true" hidden="true" outlineLevel="0" max="13" min="13" style="1" width="4.02"/>
    <col collapsed="false" customWidth="true" hidden="false" outlineLevel="0" max="17" min="14" style="1" width="4.02"/>
    <col collapsed="false" customWidth="true" hidden="true" outlineLevel="0" max="18" min="18" style="1" width="4.02"/>
    <col collapsed="false" customWidth="true" hidden="false" outlineLevel="0" max="24" min="19" style="1" width="4.02"/>
    <col collapsed="false" customWidth="true" hidden="false" outlineLevel="0" max="25" min="25" style="1" width="5.66"/>
    <col collapsed="false" customWidth="true" hidden="false" outlineLevel="0" max="26" min="26" style="1" width="6.22"/>
    <col collapsed="false" customWidth="true" hidden="false" outlineLevel="0" max="27" min="27" style="1" width="8.94"/>
    <col collapsed="false" customWidth="true" hidden="false" outlineLevel="0" max="28" min="28" style="1" width="11.71"/>
    <col collapsed="false" customWidth="true" hidden="false" outlineLevel="0" max="33" min="29" style="1" width="4.02"/>
    <col collapsed="false" customWidth="true" hidden="false" outlineLevel="0" max="35" min="34" style="1" width="5.12"/>
    <col collapsed="false" customWidth="true" hidden="false" outlineLevel="0" max="38" min="36" style="1" width="4.75"/>
    <col collapsed="false" customWidth="true" hidden="false" outlineLevel="0" max="39" min="39" style="1" width="4.94"/>
    <col collapsed="false" customWidth="false" hidden="false" outlineLevel="0" max="1025" min="40" style="1" width="11.89"/>
  </cols>
  <sheetData>
    <row r="1" customFormat="false" ht="16.25" hidden="false" customHeight="false" outlineLevel="0" collapsed="false">
      <c r="A1" s="430"/>
      <c r="B1" s="431"/>
      <c r="C1" s="430"/>
      <c r="D1" s="430"/>
      <c r="E1" s="432"/>
      <c r="F1" s="433"/>
      <c r="G1" s="434" t="n">
        <v>0.6</v>
      </c>
      <c r="H1" s="435"/>
      <c r="I1" s="435"/>
      <c r="J1" s="435"/>
      <c r="K1" s="435"/>
      <c r="L1" s="435"/>
      <c r="M1" s="435"/>
      <c r="N1" s="434"/>
      <c r="O1" s="435"/>
      <c r="P1" s="435"/>
      <c r="Q1" s="435"/>
      <c r="R1" s="435"/>
      <c r="S1" s="435"/>
      <c r="T1" s="435"/>
      <c r="U1" s="436"/>
      <c r="V1" s="436"/>
      <c r="W1" s="436"/>
      <c r="X1" s="437"/>
      <c r="Y1" s="438"/>
      <c r="Z1" s="438"/>
      <c r="AA1" s="438"/>
      <c r="AB1" s="438"/>
      <c r="AC1" s="439" t="s">
        <v>146</v>
      </c>
      <c r="AD1" s="440"/>
      <c r="AE1" s="440"/>
      <c r="AF1" s="440"/>
      <c r="AG1" s="440"/>
      <c r="AH1" s="440"/>
      <c r="AI1" s="441"/>
      <c r="AJ1" s="441"/>
      <c r="AK1" s="441"/>
      <c r="AL1" s="441"/>
      <c r="AM1" s="441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="462" customFormat="true" ht="71.65" hidden="false" customHeight="false" outlineLevel="0" collapsed="false">
      <c r="A2" s="442" t="s">
        <v>69</v>
      </c>
      <c r="B2" s="443" t="s">
        <v>147</v>
      </c>
      <c r="C2" s="443" t="s">
        <v>70</v>
      </c>
      <c r="D2" s="444" t="s">
        <v>71</v>
      </c>
      <c r="E2" s="445" t="s">
        <v>72</v>
      </c>
      <c r="F2" s="446" t="s">
        <v>148</v>
      </c>
      <c r="G2" s="447" t="s">
        <v>21</v>
      </c>
      <c r="H2" s="448" t="s">
        <v>22</v>
      </c>
      <c r="I2" s="449" t="s">
        <v>23</v>
      </c>
      <c r="J2" s="450" t="s">
        <v>24</v>
      </c>
      <c r="K2" s="451" t="s">
        <v>25</v>
      </c>
      <c r="L2" s="452" t="s">
        <v>26</v>
      </c>
      <c r="M2" s="453" t="s">
        <v>27</v>
      </c>
      <c r="N2" s="454" t="s">
        <v>28</v>
      </c>
      <c r="O2" s="451" t="s">
        <v>29</v>
      </c>
      <c r="P2" s="455" t="s">
        <v>30</v>
      </c>
      <c r="Q2" s="456" t="s">
        <v>31</v>
      </c>
      <c r="R2" s="448" t="s">
        <v>32</v>
      </c>
      <c r="S2" s="457" t="s">
        <v>33</v>
      </c>
      <c r="T2" s="458" t="s">
        <v>34</v>
      </c>
      <c r="U2" s="451" t="s">
        <v>35</v>
      </c>
      <c r="V2" s="449" t="s">
        <v>36</v>
      </c>
      <c r="W2" s="459" t="s">
        <v>149</v>
      </c>
      <c r="X2" s="460" t="s">
        <v>38</v>
      </c>
      <c r="Y2" s="443" t="s">
        <v>17</v>
      </c>
      <c r="Z2" s="443" t="s">
        <v>70</v>
      </c>
      <c r="AA2" s="444" t="s">
        <v>74</v>
      </c>
      <c r="AB2" s="444" t="s">
        <v>75</v>
      </c>
      <c r="AC2" s="461" t="n">
        <v>40</v>
      </c>
      <c r="AD2" s="461" t="n">
        <v>50</v>
      </c>
      <c r="AE2" s="461" t="n">
        <v>60</v>
      </c>
      <c r="AF2" s="461" t="n">
        <v>70</v>
      </c>
      <c r="AG2" s="461" t="n">
        <v>80</v>
      </c>
      <c r="AH2" s="461" t="n">
        <v>90</v>
      </c>
      <c r="AI2" s="461" t="n">
        <v>100</v>
      </c>
      <c r="AJ2" s="461" t="n">
        <v>120</v>
      </c>
      <c r="AK2" s="461" t="n">
        <v>140</v>
      </c>
      <c r="AL2" s="461" t="n">
        <v>160</v>
      </c>
      <c r="AM2" s="461" t="n">
        <v>233</v>
      </c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</row>
    <row r="3" customFormat="false" ht="22.05" hidden="false" customHeight="false" outlineLevel="0" collapsed="false">
      <c r="A3" s="463" t="s">
        <v>150</v>
      </c>
      <c r="B3" s="464"/>
      <c r="C3" s="465"/>
      <c r="D3" s="466"/>
      <c r="E3" s="467"/>
      <c r="F3" s="468"/>
      <c r="G3" s="469"/>
      <c r="H3" s="469"/>
      <c r="I3" s="469"/>
      <c r="J3" s="470"/>
      <c r="K3" s="470"/>
      <c r="L3" s="470"/>
      <c r="M3" s="470"/>
      <c r="N3" s="470"/>
      <c r="O3" s="470"/>
      <c r="P3" s="470"/>
      <c r="Q3" s="470"/>
      <c r="R3" s="469"/>
      <c r="S3" s="470"/>
      <c r="T3" s="470"/>
      <c r="U3" s="470"/>
      <c r="V3" s="470"/>
      <c r="W3" s="470"/>
      <c r="X3" s="471"/>
      <c r="Y3" s="472"/>
      <c r="Z3" s="472"/>
      <c r="AA3" s="473"/>
      <c r="AB3" s="473"/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73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customFormat="false" ht="15" hidden="false" customHeight="false" outlineLevel="0" collapsed="false">
      <c r="A4" s="474" t="s">
        <v>151</v>
      </c>
      <c r="B4" s="475"/>
      <c r="C4" s="475"/>
      <c r="D4" s="476"/>
      <c r="E4" s="477"/>
      <c r="F4" s="478"/>
      <c r="G4" s="478"/>
      <c r="H4" s="478"/>
      <c r="I4" s="478"/>
      <c r="J4" s="478"/>
      <c r="K4" s="478"/>
      <c r="L4" s="478"/>
      <c r="M4" s="479"/>
      <c r="N4" s="480"/>
      <c r="O4" s="480"/>
      <c r="P4" s="480"/>
      <c r="Q4" s="480"/>
      <c r="R4" s="478"/>
      <c r="S4" s="481"/>
      <c r="T4" s="481"/>
      <c r="U4" s="481"/>
      <c r="V4" s="481"/>
      <c r="W4" s="481"/>
      <c r="X4" s="482"/>
      <c r="Y4" s="483"/>
      <c r="Z4" s="483"/>
      <c r="AA4" s="483"/>
      <c r="AB4" s="483"/>
      <c r="AC4" s="483"/>
      <c r="AD4" s="483"/>
      <c r="AE4" s="483"/>
      <c r="AF4" s="483"/>
      <c r="AG4" s="483"/>
      <c r="AH4" s="483"/>
      <c r="AI4" s="483"/>
      <c r="AJ4" s="484"/>
      <c r="AK4" s="484"/>
      <c r="AL4" s="484"/>
      <c r="AM4" s="484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customFormat="false" ht="12.8" hidden="false" customHeight="false" outlineLevel="0" collapsed="false">
      <c r="A5" s="485" t="s">
        <v>152</v>
      </c>
      <c r="B5" s="287" t="n">
        <v>10004</v>
      </c>
      <c r="C5" s="287" t="n">
        <v>6</v>
      </c>
      <c r="D5" s="349" t="n">
        <v>7.7</v>
      </c>
      <c r="E5" s="486" t="n">
        <v>469</v>
      </c>
      <c r="F5" s="487"/>
      <c r="G5" s="488"/>
      <c r="H5" s="290"/>
      <c r="I5" s="291"/>
      <c r="J5" s="489"/>
      <c r="K5" s="293"/>
      <c r="L5" s="294"/>
      <c r="M5" s="295"/>
      <c r="N5" s="296"/>
      <c r="O5" s="293"/>
      <c r="P5" s="297"/>
      <c r="Q5" s="298"/>
      <c r="R5" s="290"/>
      <c r="S5" s="299"/>
      <c r="T5" s="490"/>
      <c r="U5" s="293"/>
      <c r="V5" s="291"/>
      <c r="W5" s="491"/>
      <c r="X5" s="492"/>
      <c r="Y5" s="280" t="n">
        <f aca="false">SUM(G5:X5)</f>
        <v>0</v>
      </c>
      <c r="Z5" s="267" t="n">
        <f aca="false">Y5*C5</f>
        <v>0</v>
      </c>
      <c r="AA5" s="281" t="n">
        <f aca="false">D5*Y5</f>
        <v>0</v>
      </c>
      <c r="AB5" s="282" t="n">
        <f aca="false">Y5*E5</f>
        <v>0</v>
      </c>
      <c r="AC5" s="493"/>
      <c r="AD5" s="494"/>
      <c r="AE5" s="493"/>
      <c r="AF5" s="494"/>
      <c r="AG5" s="493"/>
      <c r="AH5" s="494"/>
      <c r="AI5" s="493" t="n">
        <v>1</v>
      </c>
      <c r="AJ5" s="494" t="n">
        <v>5</v>
      </c>
      <c r="AK5" s="493"/>
      <c r="AL5" s="494"/>
      <c r="AM5" s="493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</row>
    <row r="6" customFormat="false" ht="12.8" hidden="false" customHeight="false" outlineLevel="0" collapsed="false">
      <c r="A6" s="428" t="s">
        <v>153</v>
      </c>
      <c r="B6" s="267" t="n">
        <v>9669</v>
      </c>
      <c r="C6" s="267" t="n">
        <v>20</v>
      </c>
      <c r="D6" s="285" t="n">
        <v>8.55</v>
      </c>
      <c r="E6" s="495" t="n">
        <v>445</v>
      </c>
      <c r="F6" s="269"/>
      <c r="G6" s="270"/>
      <c r="H6" s="290"/>
      <c r="I6" s="291"/>
      <c r="J6" s="489"/>
      <c r="K6" s="293"/>
      <c r="L6" s="294"/>
      <c r="M6" s="295"/>
      <c r="N6" s="296"/>
      <c r="O6" s="293"/>
      <c r="P6" s="297"/>
      <c r="Q6" s="298"/>
      <c r="R6" s="290"/>
      <c r="S6" s="279"/>
      <c r="T6" s="496"/>
      <c r="U6" s="273"/>
      <c r="V6" s="271"/>
      <c r="W6" s="497"/>
      <c r="X6" s="498"/>
      <c r="Y6" s="280" t="n">
        <f aca="false">SUM(G6:X6)</f>
        <v>0</v>
      </c>
      <c r="Z6" s="267" t="n">
        <f aca="false">Y6*C6</f>
        <v>0</v>
      </c>
      <c r="AA6" s="281" t="n">
        <f aca="false">D6*Y6</f>
        <v>0</v>
      </c>
      <c r="AB6" s="282" t="n">
        <f aca="false">Y6*E6</f>
        <v>0</v>
      </c>
      <c r="AC6" s="499"/>
      <c r="AD6" s="500"/>
      <c r="AE6" s="499" t="n">
        <v>2</v>
      </c>
      <c r="AF6" s="500" t="n">
        <v>11</v>
      </c>
      <c r="AG6" s="499" t="n">
        <v>7</v>
      </c>
      <c r="AH6" s="500"/>
      <c r="AI6" s="499"/>
      <c r="AJ6" s="500"/>
      <c r="AK6" s="499"/>
      <c r="AL6" s="500"/>
      <c r="AM6" s="499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customFormat="false" ht="12.8" hidden="false" customHeight="false" outlineLevel="0" collapsed="false">
      <c r="A7" s="428" t="s">
        <v>154</v>
      </c>
      <c r="B7" s="267" t="n">
        <v>9340</v>
      </c>
      <c r="C7" s="267" t="n">
        <v>10</v>
      </c>
      <c r="D7" s="285" t="n">
        <v>0.55</v>
      </c>
      <c r="E7" s="495" t="n">
        <v>59</v>
      </c>
      <c r="F7" s="269"/>
      <c r="G7" s="270"/>
      <c r="H7" s="290"/>
      <c r="I7" s="291"/>
      <c r="J7" s="489"/>
      <c r="K7" s="293"/>
      <c r="L7" s="294"/>
      <c r="M7" s="295"/>
      <c r="N7" s="296"/>
      <c r="O7" s="293"/>
      <c r="P7" s="297"/>
      <c r="Q7" s="298"/>
      <c r="R7" s="290"/>
      <c r="S7" s="279"/>
      <c r="T7" s="496"/>
      <c r="U7" s="273"/>
      <c r="V7" s="271"/>
      <c r="W7" s="497"/>
      <c r="X7" s="498"/>
      <c r="Y7" s="280" t="n">
        <f aca="false">SUM(G7:X7)</f>
        <v>0</v>
      </c>
      <c r="Z7" s="267" t="n">
        <f aca="false">Y7*C7</f>
        <v>0</v>
      </c>
      <c r="AA7" s="281" t="n">
        <f aca="false">D7*Y7</f>
        <v>0</v>
      </c>
      <c r="AB7" s="282" t="n">
        <f aca="false">Y7*E7</f>
        <v>0</v>
      </c>
      <c r="AC7" s="499" t="n">
        <v>10</v>
      </c>
      <c r="AD7" s="500"/>
      <c r="AE7" s="499"/>
      <c r="AF7" s="500"/>
      <c r="AG7" s="499"/>
      <c r="AH7" s="500"/>
      <c r="AI7" s="499"/>
      <c r="AJ7" s="500"/>
      <c r="AK7" s="499"/>
      <c r="AL7" s="500"/>
      <c r="AM7" s="499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customFormat="false" ht="12.8" hidden="false" customHeight="false" outlineLevel="0" collapsed="false">
      <c r="A8" s="428" t="s">
        <v>155</v>
      </c>
      <c r="B8" s="267" t="n">
        <v>9584</v>
      </c>
      <c r="C8" s="267" t="n">
        <v>15</v>
      </c>
      <c r="D8" s="285" t="n">
        <v>12.3</v>
      </c>
      <c r="E8" s="495" t="n">
        <v>595</v>
      </c>
      <c r="F8" s="269"/>
      <c r="G8" s="270"/>
      <c r="H8" s="290"/>
      <c r="I8" s="291"/>
      <c r="J8" s="489"/>
      <c r="K8" s="293"/>
      <c r="L8" s="294"/>
      <c r="M8" s="295"/>
      <c r="N8" s="296"/>
      <c r="O8" s="293"/>
      <c r="P8" s="297"/>
      <c r="Q8" s="298"/>
      <c r="R8" s="290"/>
      <c r="S8" s="279"/>
      <c r="T8" s="496"/>
      <c r="U8" s="273"/>
      <c r="V8" s="271"/>
      <c r="W8" s="497"/>
      <c r="X8" s="498"/>
      <c r="Y8" s="280" t="n">
        <f aca="false">SUM(G8:X8)</f>
        <v>0</v>
      </c>
      <c r="Z8" s="267" t="n">
        <f aca="false">Y8*C8</f>
        <v>0</v>
      </c>
      <c r="AA8" s="281" t="n">
        <f aca="false">D8*Y8</f>
        <v>0</v>
      </c>
      <c r="AB8" s="282" t="n">
        <f aca="false">Y8*E8</f>
        <v>0</v>
      </c>
      <c r="AC8" s="499"/>
      <c r="AD8" s="500"/>
      <c r="AE8" s="499" t="n">
        <v>1</v>
      </c>
      <c r="AF8" s="500" t="n">
        <v>2</v>
      </c>
      <c r="AG8" s="499" t="n">
        <v>8</v>
      </c>
      <c r="AH8" s="500" t="n">
        <v>3</v>
      </c>
      <c r="AI8" s="499" t="n">
        <v>1</v>
      </c>
      <c r="AJ8" s="500"/>
      <c r="AK8" s="499"/>
      <c r="AL8" s="500"/>
      <c r="AM8" s="499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</row>
    <row r="9" customFormat="false" ht="12.8" hidden="false" customHeight="false" outlineLevel="0" collapsed="false">
      <c r="A9" s="428" t="s">
        <v>156</v>
      </c>
      <c r="B9" s="267" t="n">
        <v>9583</v>
      </c>
      <c r="C9" s="267" t="n">
        <v>15</v>
      </c>
      <c r="D9" s="285" t="n">
        <v>2.9</v>
      </c>
      <c r="E9" s="495" t="n">
        <v>175</v>
      </c>
      <c r="F9" s="269"/>
      <c r="G9" s="270"/>
      <c r="H9" s="290"/>
      <c r="I9" s="291"/>
      <c r="J9" s="489"/>
      <c r="K9" s="293"/>
      <c r="L9" s="294"/>
      <c r="M9" s="295"/>
      <c r="N9" s="296"/>
      <c r="O9" s="293"/>
      <c r="P9" s="297"/>
      <c r="Q9" s="298"/>
      <c r="R9" s="290"/>
      <c r="S9" s="279"/>
      <c r="T9" s="496"/>
      <c r="U9" s="273"/>
      <c r="V9" s="271"/>
      <c r="W9" s="497"/>
      <c r="X9" s="498"/>
      <c r="Y9" s="280" t="n">
        <f aca="false">SUM(G9:X9)</f>
        <v>0</v>
      </c>
      <c r="Z9" s="267" t="n">
        <f aca="false">Y9*C9</f>
        <v>0</v>
      </c>
      <c r="AA9" s="281" t="n">
        <f aca="false">D9*Y9</f>
        <v>0</v>
      </c>
      <c r="AB9" s="282" t="n">
        <f aca="false">Y9*E9</f>
        <v>0</v>
      </c>
      <c r="AC9" s="499"/>
      <c r="AD9" s="500" t="n">
        <v>3</v>
      </c>
      <c r="AE9" s="499" t="n">
        <v>8</v>
      </c>
      <c r="AF9" s="500" t="n">
        <v>3</v>
      </c>
      <c r="AG9" s="499" t="n">
        <v>1</v>
      </c>
      <c r="AH9" s="500"/>
      <c r="AI9" s="499"/>
      <c r="AJ9" s="500"/>
      <c r="AK9" s="499"/>
      <c r="AL9" s="500"/>
      <c r="AM9" s="499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</row>
    <row r="10" customFormat="false" ht="12.8" hidden="false" customHeight="false" outlineLevel="0" collapsed="false">
      <c r="A10" s="428" t="s">
        <v>157</v>
      </c>
      <c r="B10" s="267" t="n">
        <v>9983</v>
      </c>
      <c r="C10" s="267" t="n">
        <v>8</v>
      </c>
      <c r="D10" s="285" t="n">
        <v>7</v>
      </c>
      <c r="E10" s="495" t="n">
        <v>459</v>
      </c>
      <c r="F10" s="487"/>
      <c r="G10" s="488"/>
      <c r="H10" s="270"/>
      <c r="I10" s="271"/>
      <c r="J10" s="501"/>
      <c r="K10" s="273"/>
      <c r="L10" s="274"/>
      <c r="M10" s="275"/>
      <c r="N10" s="276"/>
      <c r="O10" s="273"/>
      <c r="P10" s="277"/>
      <c r="Q10" s="278"/>
      <c r="R10" s="270"/>
      <c r="S10" s="279"/>
      <c r="T10" s="496"/>
      <c r="U10" s="273"/>
      <c r="V10" s="271"/>
      <c r="W10" s="497"/>
      <c r="X10" s="498"/>
      <c r="Y10" s="280" t="n">
        <f aca="false">SUM(G10:X10)</f>
        <v>0</v>
      </c>
      <c r="Z10" s="267" t="n">
        <f aca="false">Y10*C10</f>
        <v>0</v>
      </c>
      <c r="AA10" s="281" t="n">
        <f aca="false">D10*Y10</f>
        <v>0</v>
      </c>
      <c r="AB10" s="282" t="n">
        <f aca="false">Y10*E10</f>
        <v>0</v>
      </c>
      <c r="AC10" s="499"/>
      <c r="AD10" s="500"/>
      <c r="AE10" s="499"/>
      <c r="AF10" s="500"/>
      <c r="AG10" s="499"/>
      <c r="AH10" s="500" t="n">
        <v>4</v>
      </c>
      <c r="AI10" s="499" t="n">
        <v>2</v>
      </c>
      <c r="AJ10" s="500" t="n">
        <v>2</v>
      </c>
      <c r="AK10" s="499"/>
      <c r="AL10" s="500"/>
      <c r="AM10" s="499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</row>
    <row r="11" customFormat="false" ht="12.8" hidden="false" customHeight="false" outlineLevel="0" collapsed="false">
      <c r="A11" s="502" t="s">
        <v>158</v>
      </c>
      <c r="B11" s="503" t="n">
        <v>100001</v>
      </c>
      <c r="C11" s="503" t="n">
        <f aca="false">SUM(C5:C10)</f>
        <v>74</v>
      </c>
      <c r="D11" s="504" t="n">
        <f aca="false">SUM(D5:D10)</f>
        <v>39</v>
      </c>
      <c r="E11" s="505" t="n">
        <v>2202</v>
      </c>
      <c r="F11" s="506" t="n">
        <f aca="false">E11*$G$1</f>
        <v>1321.2</v>
      </c>
      <c r="G11" s="269"/>
      <c r="H11" s="290"/>
      <c r="I11" s="291"/>
      <c r="J11" s="489"/>
      <c r="K11" s="293"/>
      <c r="L11" s="294"/>
      <c r="M11" s="295"/>
      <c r="N11" s="296"/>
      <c r="O11" s="293"/>
      <c r="P11" s="297"/>
      <c r="Q11" s="298"/>
      <c r="R11" s="290"/>
      <c r="S11" s="299"/>
      <c r="T11" s="490"/>
      <c r="U11" s="293"/>
      <c r="V11" s="291"/>
      <c r="W11" s="491"/>
      <c r="X11" s="492"/>
      <c r="Y11" s="280" t="n">
        <f aca="false">SUM(G11:X11)</f>
        <v>0</v>
      </c>
      <c r="Z11" s="267" t="n">
        <f aca="false">Y11*C11</f>
        <v>0</v>
      </c>
      <c r="AA11" s="281" t="n">
        <f aca="false">D11*Y11</f>
        <v>0</v>
      </c>
      <c r="AB11" s="282" t="n">
        <f aca="false">Y11*E11</f>
        <v>0</v>
      </c>
      <c r="AC11" s="499" t="n">
        <f aca="false">SUM(AC5:AC10)</f>
        <v>10</v>
      </c>
      <c r="AD11" s="500" t="n">
        <f aca="false">SUM(AD5:AD10)</f>
        <v>3</v>
      </c>
      <c r="AE11" s="499" t="n">
        <f aca="false">SUM(AE5:AE10)</f>
        <v>11</v>
      </c>
      <c r="AF11" s="500" t="n">
        <f aca="false">SUM(AF5:AF10)</f>
        <v>16</v>
      </c>
      <c r="AG11" s="499" t="n">
        <f aca="false">SUM(AG5:AG10)</f>
        <v>16</v>
      </c>
      <c r="AH11" s="500" t="n">
        <f aca="false">SUM(AH5:AH10)</f>
        <v>7</v>
      </c>
      <c r="AI11" s="499" t="n">
        <f aca="false">SUM(AI5:AI10)</f>
        <v>4</v>
      </c>
      <c r="AJ11" s="500" t="n">
        <f aca="false">SUM(AJ5:AJ10)</f>
        <v>7</v>
      </c>
      <c r="AK11" s="499" t="n">
        <f aca="false">SUM(AK5:AK10)</f>
        <v>0</v>
      </c>
      <c r="AL11" s="500" t="n">
        <f aca="false">SUM(AL5:AL10)</f>
        <v>0</v>
      </c>
      <c r="AM11" s="499" t="n">
        <f aca="false">SUM(AM5:AM10)</f>
        <v>0</v>
      </c>
      <c r="AN11" s="136"/>
      <c r="AO11" s="136"/>
      <c r="AP11" s="136"/>
      <c r="AQ11" s="136"/>
      <c r="AR11" s="136"/>
      <c r="AS11" s="136"/>
      <c r="AT11" s="136"/>
      <c r="AU11" s="8"/>
      <c r="AV11" s="8"/>
      <c r="AW11" s="8"/>
      <c r="AX11" s="8"/>
    </row>
    <row r="12" customFormat="false" ht="15" hidden="false" customHeight="false" outlineLevel="0" collapsed="false">
      <c r="A12" s="474" t="s">
        <v>159</v>
      </c>
      <c r="B12" s="507"/>
      <c r="C12" s="508"/>
      <c r="D12" s="508"/>
      <c r="E12" s="477"/>
      <c r="F12" s="509"/>
      <c r="G12" s="510"/>
      <c r="H12" s="510"/>
      <c r="I12" s="510"/>
      <c r="J12" s="510"/>
      <c r="K12" s="510"/>
      <c r="L12" s="510"/>
      <c r="M12" s="510"/>
      <c r="N12" s="511"/>
      <c r="O12" s="510"/>
      <c r="P12" s="510"/>
      <c r="Q12" s="510"/>
      <c r="R12" s="510"/>
      <c r="S12" s="510"/>
      <c r="T12" s="510"/>
      <c r="U12" s="510"/>
      <c r="V12" s="510"/>
      <c r="W12" s="512"/>
      <c r="X12" s="513"/>
      <c r="Y12" s="514" t="s">
        <v>58</v>
      </c>
      <c r="Z12" s="476"/>
      <c r="AA12" s="515"/>
      <c r="AB12" s="516"/>
      <c r="AC12" s="483"/>
      <c r="AD12" s="483"/>
      <c r="AE12" s="483"/>
      <c r="AF12" s="483"/>
      <c r="AG12" s="483"/>
      <c r="AH12" s="483"/>
      <c r="AI12" s="483"/>
      <c r="AJ12" s="483"/>
      <c r="AK12" s="483"/>
      <c r="AL12" s="483"/>
      <c r="AM12" s="483"/>
      <c r="AN12" s="136"/>
      <c r="AO12" s="136"/>
      <c r="AP12" s="136"/>
      <c r="AQ12" s="136"/>
      <c r="AR12" s="136"/>
      <c r="AS12" s="136"/>
      <c r="AT12" s="136"/>
      <c r="AU12" s="8"/>
      <c r="AV12" s="8"/>
      <c r="AW12" s="8"/>
      <c r="AX12" s="8"/>
    </row>
    <row r="13" customFormat="false" ht="12.8" hidden="false" customHeight="false" outlineLevel="0" collapsed="false">
      <c r="A13" s="428" t="s">
        <v>160</v>
      </c>
      <c r="B13" s="517" t="n">
        <v>9467</v>
      </c>
      <c r="C13" s="517" t="n">
        <v>1</v>
      </c>
      <c r="D13" s="517" t="n">
        <v>2.13</v>
      </c>
      <c r="E13" s="495" t="n">
        <v>129</v>
      </c>
      <c r="F13" s="506" t="n">
        <f aca="false">E13*$G$1</f>
        <v>77.4</v>
      </c>
      <c r="G13" s="269"/>
      <c r="H13" s="290"/>
      <c r="I13" s="291"/>
      <c r="J13" s="489"/>
      <c r="K13" s="293"/>
      <c r="L13" s="294"/>
      <c r="M13" s="295"/>
      <c r="N13" s="296"/>
      <c r="O13" s="293"/>
      <c r="P13" s="297"/>
      <c r="Q13" s="298"/>
      <c r="R13" s="290"/>
      <c r="S13" s="279"/>
      <c r="T13" s="496"/>
      <c r="U13" s="273"/>
      <c r="V13" s="271"/>
      <c r="W13" s="497"/>
      <c r="X13" s="498"/>
      <c r="Y13" s="280" t="n">
        <f aca="false">SUM(G13:X13)</f>
        <v>0</v>
      </c>
      <c r="Z13" s="267" t="n">
        <f aca="false">Y13*C13</f>
        <v>0</v>
      </c>
      <c r="AA13" s="281" t="n">
        <f aca="false">D13*Y13</f>
        <v>0</v>
      </c>
      <c r="AB13" s="282" t="n">
        <f aca="false">Y13*E13</f>
        <v>0</v>
      </c>
      <c r="AC13" s="499"/>
      <c r="AD13" s="500"/>
      <c r="AE13" s="499"/>
      <c r="AF13" s="500"/>
      <c r="AG13" s="499"/>
      <c r="AH13" s="500"/>
      <c r="AI13" s="499"/>
      <c r="AJ13" s="500"/>
      <c r="AK13" s="499"/>
      <c r="AL13" s="500" t="n">
        <v>1</v>
      </c>
      <c r="AM13" s="499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customFormat="false" ht="12.8" hidden="false" customHeight="false" outlineLevel="0" collapsed="false">
      <c r="A14" s="428" t="s">
        <v>161</v>
      </c>
      <c r="B14" s="517" t="n">
        <v>9468</v>
      </c>
      <c r="C14" s="517" t="n">
        <v>1</v>
      </c>
      <c r="D14" s="517" t="n">
        <v>1.55</v>
      </c>
      <c r="E14" s="495" t="n">
        <v>98</v>
      </c>
      <c r="F14" s="506" t="n">
        <f aca="false">E14*$G$1</f>
        <v>58.8</v>
      </c>
      <c r="G14" s="269"/>
      <c r="H14" s="290"/>
      <c r="I14" s="291"/>
      <c r="J14" s="489"/>
      <c r="K14" s="293"/>
      <c r="L14" s="294"/>
      <c r="M14" s="295"/>
      <c r="N14" s="296"/>
      <c r="O14" s="293"/>
      <c r="P14" s="297"/>
      <c r="Q14" s="298"/>
      <c r="R14" s="290"/>
      <c r="S14" s="279"/>
      <c r="T14" s="496"/>
      <c r="U14" s="273"/>
      <c r="V14" s="271"/>
      <c r="W14" s="497"/>
      <c r="X14" s="498"/>
      <c r="Y14" s="280" t="n">
        <f aca="false">SUM(G14:X14)</f>
        <v>0</v>
      </c>
      <c r="Z14" s="267" t="n">
        <f aca="false">Y14*C14</f>
        <v>0</v>
      </c>
      <c r="AA14" s="281" t="n">
        <f aca="false">D14*Y14</f>
        <v>0</v>
      </c>
      <c r="AB14" s="282" t="n">
        <f aca="false">Y14*E14</f>
        <v>0</v>
      </c>
      <c r="AC14" s="499"/>
      <c r="AD14" s="500"/>
      <c r="AE14" s="499"/>
      <c r="AF14" s="500"/>
      <c r="AG14" s="499"/>
      <c r="AH14" s="500"/>
      <c r="AI14" s="499"/>
      <c r="AJ14" s="500" t="n">
        <v>1</v>
      </c>
      <c r="AK14" s="499"/>
      <c r="AL14" s="500"/>
      <c r="AM14" s="499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</row>
    <row r="15" customFormat="false" ht="12.8" hidden="false" customHeight="false" outlineLevel="0" collapsed="false">
      <c r="A15" s="428" t="s">
        <v>162</v>
      </c>
      <c r="B15" s="517" t="n">
        <v>9608</v>
      </c>
      <c r="C15" s="517" t="n">
        <v>2</v>
      </c>
      <c r="D15" s="517" t="n">
        <v>2.2</v>
      </c>
      <c r="E15" s="495" t="n">
        <v>143</v>
      </c>
      <c r="F15" s="506" t="n">
        <f aca="false">E15*$G$1</f>
        <v>85.8</v>
      </c>
      <c r="G15" s="269"/>
      <c r="H15" s="290"/>
      <c r="I15" s="291"/>
      <c r="J15" s="489"/>
      <c r="K15" s="293"/>
      <c r="L15" s="294"/>
      <c r="M15" s="295"/>
      <c r="N15" s="296"/>
      <c r="O15" s="293"/>
      <c r="P15" s="297"/>
      <c r="Q15" s="298"/>
      <c r="R15" s="290"/>
      <c r="S15" s="279"/>
      <c r="T15" s="496"/>
      <c r="U15" s="273"/>
      <c r="V15" s="271"/>
      <c r="W15" s="497"/>
      <c r="X15" s="498"/>
      <c r="Y15" s="280" t="n">
        <f aca="false">SUM(G15:X15)</f>
        <v>0</v>
      </c>
      <c r="Z15" s="267" t="n">
        <f aca="false">Y15*C15</f>
        <v>0</v>
      </c>
      <c r="AA15" s="281" t="n">
        <f aca="false">D15*Y15</f>
        <v>0</v>
      </c>
      <c r="AB15" s="282" t="n">
        <f aca="false">Y15*E15</f>
        <v>0</v>
      </c>
      <c r="AC15" s="499"/>
      <c r="AD15" s="500"/>
      <c r="AE15" s="499"/>
      <c r="AF15" s="500"/>
      <c r="AG15" s="499"/>
      <c r="AH15" s="500" t="n">
        <v>1</v>
      </c>
      <c r="AI15" s="499" t="n">
        <v>1</v>
      </c>
      <c r="AJ15" s="500"/>
      <c r="AK15" s="499"/>
      <c r="AL15" s="500"/>
      <c r="AM15" s="499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customFormat="false" ht="12.8" hidden="false" customHeight="false" outlineLevel="0" collapsed="false">
      <c r="A16" s="428" t="s">
        <v>163</v>
      </c>
      <c r="B16" s="517" t="n">
        <v>9466</v>
      </c>
      <c r="C16" s="517" t="n">
        <v>3</v>
      </c>
      <c r="D16" s="517" t="n">
        <v>3.03</v>
      </c>
      <c r="E16" s="495" t="n">
        <v>199</v>
      </c>
      <c r="F16" s="506" t="n">
        <f aca="false">E16*$G$1</f>
        <v>119.4</v>
      </c>
      <c r="G16" s="269"/>
      <c r="H16" s="290"/>
      <c r="I16" s="291"/>
      <c r="J16" s="489"/>
      <c r="K16" s="293"/>
      <c r="L16" s="294"/>
      <c r="M16" s="295"/>
      <c r="N16" s="296"/>
      <c r="O16" s="293"/>
      <c r="P16" s="297"/>
      <c r="Q16" s="298"/>
      <c r="R16" s="290"/>
      <c r="S16" s="279"/>
      <c r="T16" s="496"/>
      <c r="U16" s="273"/>
      <c r="V16" s="271"/>
      <c r="W16" s="497"/>
      <c r="X16" s="498"/>
      <c r="Y16" s="280" t="n">
        <f aca="false">SUM(G16:X16)</f>
        <v>0</v>
      </c>
      <c r="Z16" s="267" t="n">
        <f aca="false">Y16*C16</f>
        <v>0</v>
      </c>
      <c r="AA16" s="281" t="n">
        <f aca="false">D16*Y16</f>
        <v>0</v>
      </c>
      <c r="AB16" s="282" t="n">
        <f aca="false">Y16*E16</f>
        <v>0</v>
      </c>
      <c r="AC16" s="499"/>
      <c r="AD16" s="500"/>
      <c r="AE16" s="499"/>
      <c r="AF16" s="500"/>
      <c r="AG16" s="499"/>
      <c r="AH16" s="500" t="n">
        <v>1</v>
      </c>
      <c r="AI16" s="499" t="n">
        <v>1</v>
      </c>
      <c r="AJ16" s="500" t="n">
        <v>1</v>
      </c>
      <c r="AK16" s="499"/>
      <c r="AL16" s="500"/>
      <c r="AM16" s="499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</row>
    <row r="17" customFormat="false" ht="12.8" hidden="false" customHeight="false" outlineLevel="0" collapsed="false">
      <c r="A17" s="428" t="s">
        <v>164</v>
      </c>
      <c r="B17" s="517" t="n">
        <v>9469</v>
      </c>
      <c r="C17" s="517" t="n">
        <v>4</v>
      </c>
      <c r="D17" s="517" t="n">
        <v>3.22</v>
      </c>
      <c r="E17" s="495" t="n">
        <v>222</v>
      </c>
      <c r="F17" s="506" t="n">
        <f aca="false">E17*$G$1</f>
        <v>133.2</v>
      </c>
      <c r="G17" s="269"/>
      <c r="H17" s="290"/>
      <c r="I17" s="291"/>
      <c r="J17" s="489"/>
      <c r="K17" s="293"/>
      <c r="L17" s="294"/>
      <c r="M17" s="295"/>
      <c r="N17" s="296"/>
      <c r="O17" s="293"/>
      <c r="P17" s="297"/>
      <c r="Q17" s="298"/>
      <c r="R17" s="290"/>
      <c r="S17" s="279"/>
      <c r="T17" s="496"/>
      <c r="U17" s="273"/>
      <c r="V17" s="271"/>
      <c r="W17" s="497"/>
      <c r="X17" s="498"/>
      <c r="Y17" s="280" t="n">
        <f aca="false">SUM(G17:X17)</f>
        <v>0</v>
      </c>
      <c r="Z17" s="267" t="n">
        <f aca="false">Y17*C17</f>
        <v>0</v>
      </c>
      <c r="AA17" s="281" t="n">
        <f aca="false">D17*Y17</f>
        <v>0</v>
      </c>
      <c r="AB17" s="282" t="n">
        <f aca="false">Y17*E17</f>
        <v>0</v>
      </c>
      <c r="AC17" s="499"/>
      <c r="AD17" s="500"/>
      <c r="AE17" s="499"/>
      <c r="AF17" s="500" t="n">
        <v>2</v>
      </c>
      <c r="AG17" s="499"/>
      <c r="AH17" s="500" t="n">
        <v>2</v>
      </c>
      <c r="AI17" s="499"/>
      <c r="AJ17" s="500"/>
      <c r="AK17" s="499"/>
      <c r="AL17" s="500"/>
      <c r="AM17" s="499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customFormat="false" ht="12.8" hidden="false" customHeight="false" outlineLevel="0" collapsed="false">
      <c r="A18" s="428" t="s">
        <v>165</v>
      </c>
      <c r="B18" s="517" t="n">
        <v>9585</v>
      </c>
      <c r="C18" s="517" t="n">
        <v>5</v>
      </c>
      <c r="D18" s="517" t="n">
        <v>2.78</v>
      </c>
      <c r="E18" s="495" t="n">
        <v>209</v>
      </c>
      <c r="F18" s="518" t="n">
        <f aca="false">E18*$G$1</f>
        <v>125.4</v>
      </c>
      <c r="G18" s="307"/>
      <c r="H18" s="290"/>
      <c r="I18" s="291"/>
      <c r="J18" s="489"/>
      <c r="K18" s="293"/>
      <c r="L18" s="294"/>
      <c r="M18" s="295"/>
      <c r="N18" s="296"/>
      <c r="O18" s="293"/>
      <c r="P18" s="297"/>
      <c r="Q18" s="298"/>
      <c r="R18" s="290"/>
      <c r="S18" s="279"/>
      <c r="T18" s="496"/>
      <c r="U18" s="273"/>
      <c r="V18" s="271"/>
      <c r="W18" s="497"/>
      <c r="X18" s="498"/>
      <c r="Y18" s="280" t="n">
        <f aca="false">SUM(G18:X18)</f>
        <v>0</v>
      </c>
      <c r="Z18" s="267" t="n">
        <f aca="false">Y18*C18</f>
        <v>0</v>
      </c>
      <c r="AA18" s="281" t="n">
        <f aca="false">D18*Y18</f>
        <v>0</v>
      </c>
      <c r="AB18" s="282" t="n">
        <f aca="false">Y18*E18</f>
        <v>0</v>
      </c>
      <c r="AC18" s="499"/>
      <c r="AD18" s="500"/>
      <c r="AE18" s="499"/>
      <c r="AF18" s="500" t="n">
        <v>1</v>
      </c>
      <c r="AG18" s="499" t="n">
        <v>3</v>
      </c>
      <c r="AH18" s="500" t="n">
        <v>1</v>
      </c>
      <c r="AI18" s="499"/>
      <c r="AJ18" s="500"/>
      <c r="AK18" s="499"/>
      <c r="AL18" s="500"/>
      <c r="AM18" s="499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customFormat="false" ht="12.8" hidden="false" customHeight="false" outlineLevel="0" collapsed="false">
      <c r="A19" s="428" t="s">
        <v>166</v>
      </c>
      <c r="B19" s="517" t="n">
        <v>9607</v>
      </c>
      <c r="C19" s="517" t="n">
        <v>5</v>
      </c>
      <c r="D19" s="517" t="n">
        <v>1.79</v>
      </c>
      <c r="E19" s="486" t="n">
        <v>157</v>
      </c>
      <c r="F19" s="379"/>
      <c r="G19" s="372"/>
      <c r="H19" s="290"/>
      <c r="I19" s="291"/>
      <c r="J19" s="489"/>
      <c r="K19" s="293"/>
      <c r="L19" s="294"/>
      <c r="M19" s="295"/>
      <c r="N19" s="296"/>
      <c r="O19" s="293"/>
      <c r="P19" s="297"/>
      <c r="Q19" s="298"/>
      <c r="R19" s="290"/>
      <c r="S19" s="279"/>
      <c r="T19" s="496"/>
      <c r="U19" s="293"/>
      <c r="V19" s="291"/>
      <c r="W19" s="491"/>
      <c r="X19" s="498"/>
      <c r="Y19" s="280" t="n">
        <f aca="false">SUM(G19:X19)</f>
        <v>0</v>
      </c>
      <c r="Z19" s="267" t="n">
        <f aca="false">Y19*C19</f>
        <v>0</v>
      </c>
      <c r="AA19" s="281" t="n">
        <f aca="false">D19*Y19</f>
        <v>0</v>
      </c>
      <c r="AB19" s="282" t="n">
        <f aca="false">Y19*E19</f>
        <v>0</v>
      </c>
      <c r="AC19" s="499"/>
      <c r="AD19" s="500"/>
      <c r="AE19" s="499"/>
      <c r="AF19" s="500" t="n">
        <v>2</v>
      </c>
      <c r="AG19" s="499" t="n">
        <v>2</v>
      </c>
      <c r="AH19" s="500" t="n">
        <v>1</v>
      </c>
      <c r="AI19" s="499"/>
      <c r="AJ19" s="500"/>
      <c r="AK19" s="499"/>
      <c r="AL19" s="500"/>
      <c r="AM19" s="499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customFormat="false" ht="12.8" hidden="false" customHeight="false" outlineLevel="0" collapsed="false">
      <c r="A20" s="428" t="s">
        <v>167</v>
      </c>
      <c r="B20" s="517" t="n">
        <v>9439</v>
      </c>
      <c r="C20" s="517" t="n">
        <v>6</v>
      </c>
      <c r="D20" s="517" t="n">
        <v>2.45</v>
      </c>
      <c r="E20" s="495" t="n">
        <v>133</v>
      </c>
      <c r="F20" s="506" t="n">
        <f aca="false">E20*$G$1</f>
        <v>79.8</v>
      </c>
      <c r="G20" s="289"/>
      <c r="H20" s="290"/>
      <c r="I20" s="291"/>
      <c r="J20" s="489"/>
      <c r="K20" s="293"/>
      <c r="L20" s="294"/>
      <c r="M20" s="295"/>
      <c r="N20" s="296"/>
      <c r="O20" s="293"/>
      <c r="P20" s="297"/>
      <c r="Q20" s="298"/>
      <c r="R20" s="290"/>
      <c r="S20" s="279"/>
      <c r="T20" s="496"/>
      <c r="U20" s="273"/>
      <c r="V20" s="271"/>
      <c r="W20" s="497"/>
      <c r="X20" s="498"/>
      <c r="Y20" s="280" t="n">
        <f aca="false">SUM(G20:X20)</f>
        <v>0</v>
      </c>
      <c r="Z20" s="267" t="n">
        <f aca="false">Y20*C20</f>
        <v>0</v>
      </c>
      <c r="AA20" s="281" t="n">
        <f aca="false">D20*Y20</f>
        <v>0</v>
      </c>
      <c r="AB20" s="282" t="n">
        <f aca="false">Y20*E20</f>
        <v>0</v>
      </c>
      <c r="AC20" s="499" t="n">
        <v>1</v>
      </c>
      <c r="AD20" s="500" t="n">
        <v>3</v>
      </c>
      <c r="AE20" s="499" t="n">
        <v>1</v>
      </c>
      <c r="AF20" s="500" t="n">
        <v>1</v>
      </c>
      <c r="AG20" s="499"/>
      <c r="AH20" s="500"/>
      <c r="AI20" s="499"/>
      <c r="AJ20" s="500"/>
      <c r="AK20" s="499"/>
      <c r="AL20" s="500"/>
      <c r="AM20" s="499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customFormat="false" ht="12.8" hidden="false" customHeight="false" outlineLevel="0" collapsed="false">
      <c r="A21" s="428" t="s">
        <v>168</v>
      </c>
      <c r="B21" s="517" t="n">
        <v>9440</v>
      </c>
      <c r="C21" s="517" t="n">
        <v>6</v>
      </c>
      <c r="D21" s="517" t="n">
        <v>3.37</v>
      </c>
      <c r="E21" s="495" t="n">
        <v>175</v>
      </c>
      <c r="F21" s="506" t="n">
        <f aca="false">E21*$G$1</f>
        <v>105</v>
      </c>
      <c r="G21" s="269"/>
      <c r="H21" s="290"/>
      <c r="I21" s="291"/>
      <c r="J21" s="489"/>
      <c r="K21" s="293"/>
      <c r="L21" s="294"/>
      <c r="M21" s="295"/>
      <c r="N21" s="296"/>
      <c r="O21" s="293"/>
      <c r="P21" s="297"/>
      <c r="Q21" s="298"/>
      <c r="R21" s="290"/>
      <c r="S21" s="279"/>
      <c r="T21" s="496"/>
      <c r="U21" s="273"/>
      <c r="V21" s="271"/>
      <c r="W21" s="497"/>
      <c r="X21" s="498"/>
      <c r="Y21" s="280" t="n">
        <f aca="false">SUM(G21:X21)</f>
        <v>0</v>
      </c>
      <c r="Z21" s="267" t="n">
        <f aca="false">Y21*C21</f>
        <v>0</v>
      </c>
      <c r="AA21" s="281" t="n">
        <f aca="false">D21*Y21</f>
        <v>0</v>
      </c>
      <c r="AB21" s="282" t="n">
        <f aca="false">Y21*E21</f>
        <v>0</v>
      </c>
      <c r="AC21" s="499"/>
      <c r="AD21" s="500" t="n">
        <v>4</v>
      </c>
      <c r="AE21" s="499" t="n">
        <v>1</v>
      </c>
      <c r="AF21" s="500" t="n">
        <v>1</v>
      </c>
      <c r="AG21" s="499"/>
      <c r="AH21" s="500"/>
      <c r="AI21" s="499"/>
      <c r="AJ21" s="500"/>
      <c r="AK21" s="499"/>
      <c r="AL21" s="500"/>
      <c r="AM21" s="499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customFormat="false" ht="12.8" hidden="false" customHeight="false" outlineLevel="0" collapsed="false">
      <c r="A22" s="428" t="s">
        <v>169</v>
      </c>
      <c r="B22" s="517" t="n">
        <v>9470</v>
      </c>
      <c r="C22" s="517" t="n">
        <v>9</v>
      </c>
      <c r="D22" s="517" t="n">
        <v>1.6</v>
      </c>
      <c r="E22" s="495" t="n">
        <v>104</v>
      </c>
      <c r="F22" s="506" t="n">
        <f aca="false">E22*$G$1</f>
        <v>62.4</v>
      </c>
      <c r="G22" s="269"/>
      <c r="H22" s="290"/>
      <c r="I22" s="291"/>
      <c r="J22" s="489"/>
      <c r="K22" s="293"/>
      <c r="L22" s="294"/>
      <c r="M22" s="295"/>
      <c r="N22" s="296"/>
      <c r="O22" s="293"/>
      <c r="P22" s="297"/>
      <c r="Q22" s="298"/>
      <c r="R22" s="290"/>
      <c r="S22" s="279"/>
      <c r="T22" s="496"/>
      <c r="U22" s="273"/>
      <c r="V22" s="271"/>
      <c r="W22" s="497"/>
      <c r="X22" s="498"/>
      <c r="Y22" s="280" t="n">
        <f aca="false">SUM(G22:X22)</f>
        <v>0</v>
      </c>
      <c r="Z22" s="267" t="n">
        <f aca="false">Y22*C22</f>
        <v>0</v>
      </c>
      <c r="AA22" s="281" t="n">
        <f aca="false">D22*Y22</f>
        <v>0</v>
      </c>
      <c r="AB22" s="282" t="n">
        <f aca="false">Y22*E22</f>
        <v>0</v>
      </c>
      <c r="AC22" s="499" t="n">
        <v>3</v>
      </c>
      <c r="AD22" s="500" t="n">
        <v>6</v>
      </c>
      <c r="AE22" s="499"/>
      <c r="AF22" s="500"/>
      <c r="AG22" s="499"/>
      <c r="AH22" s="500"/>
      <c r="AI22" s="499"/>
      <c r="AJ22" s="500"/>
      <c r="AK22" s="499"/>
      <c r="AL22" s="500"/>
      <c r="AM22" s="499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customFormat="false" ht="12.8" hidden="false" customHeight="false" outlineLevel="0" collapsed="false">
      <c r="A23" s="428" t="s">
        <v>170</v>
      </c>
      <c r="B23" s="517" t="n">
        <v>9472</v>
      </c>
      <c r="C23" s="517" t="n">
        <v>6</v>
      </c>
      <c r="D23" s="517" t="n">
        <v>1.45</v>
      </c>
      <c r="E23" s="495" t="n">
        <v>89</v>
      </c>
      <c r="F23" s="506" t="n">
        <f aca="false">E23*$G$1</f>
        <v>53.4</v>
      </c>
      <c r="G23" s="269"/>
      <c r="H23" s="290"/>
      <c r="I23" s="291"/>
      <c r="J23" s="489"/>
      <c r="K23" s="293"/>
      <c r="L23" s="294"/>
      <c r="M23" s="295"/>
      <c r="N23" s="296"/>
      <c r="O23" s="293"/>
      <c r="P23" s="297"/>
      <c r="Q23" s="298"/>
      <c r="R23" s="290"/>
      <c r="S23" s="279"/>
      <c r="T23" s="496"/>
      <c r="U23" s="273"/>
      <c r="V23" s="271"/>
      <c r="W23" s="497"/>
      <c r="X23" s="498"/>
      <c r="Y23" s="280" t="n">
        <f aca="false">SUM(G23:X23)</f>
        <v>0</v>
      </c>
      <c r="Z23" s="267" t="n">
        <f aca="false">Y23*C23</f>
        <v>0</v>
      </c>
      <c r="AA23" s="281" t="n">
        <f aca="false">D23*Y23</f>
        <v>0</v>
      </c>
      <c r="AB23" s="282" t="n">
        <f aca="false">Y23*E23</f>
        <v>0</v>
      </c>
      <c r="AC23" s="499" t="n">
        <v>3</v>
      </c>
      <c r="AD23" s="500" t="n">
        <v>3</v>
      </c>
      <c r="AE23" s="499"/>
      <c r="AF23" s="500"/>
      <c r="AG23" s="499"/>
      <c r="AH23" s="500"/>
      <c r="AI23" s="499"/>
      <c r="AJ23" s="500"/>
      <c r="AK23" s="499"/>
      <c r="AL23" s="500"/>
      <c r="AM23" s="499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customFormat="false" ht="12.8" hidden="false" customHeight="false" outlineLevel="0" collapsed="false">
      <c r="A24" s="428" t="s">
        <v>171</v>
      </c>
      <c r="B24" s="517" t="n">
        <v>9471</v>
      </c>
      <c r="C24" s="517" t="n">
        <v>7</v>
      </c>
      <c r="D24" s="517" t="n">
        <v>0.9</v>
      </c>
      <c r="E24" s="495" t="n">
        <v>63</v>
      </c>
      <c r="F24" s="506" t="n">
        <f aca="false">E24*$G$1</f>
        <v>37.8</v>
      </c>
      <c r="G24" s="269"/>
      <c r="H24" s="290"/>
      <c r="I24" s="291"/>
      <c r="J24" s="489"/>
      <c r="K24" s="293"/>
      <c r="L24" s="294"/>
      <c r="M24" s="295"/>
      <c r="N24" s="296"/>
      <c r="O24" s="293"/>
      <c r="P24" s="297"/>
      <c r="Q24" s="298"/>
      <c r="R24" s="290"/>
      <c r="S24" s="279"/>
      <c r="T24" s="496"/>
      <c r="U24" s="273"/>
      <c r="V24" s="271"/>
      <c r="W24" s="497"/>
      <c r="X24" s="498"/>
      <c r="Y24" s="280" t="n">
        <f aca="false">SUM(G24:X24)</f>
        <v>0</v>
      </c>
      <c r="Z24" s="267" t="n">
        <f aca="false">Y24*C24</f>
        <v>0</v>
      </c>
      <c r="AA24" s="281" t="n">
        <f aca="false">D24*Y24</f>
        <v>0</v>
      </c>
      <c r="AB24" s="282" t="n">
        <f aca="false">Y24*E24</f>
        <v>0</v>
      </c>
      <c r="AC24" s="499"/>
      <c r="AD24" s="500"/>
      <c r="AE24" s="499"/>
      <c r="AF24" s="500"/>
      <c r="AG24" s="499"/>
      <c r="AH24" s="500"/>
      <c r="AI24" s="499"/>
      <c r="AJ24" s="500"/>
      <c r="AK24" s="499"/>
      <c r="AL24" s="500"/>
      <c r="AM24" s="499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customFormat="false" ht="12.8" hidden="false" customHeight="false" outlineLevel="0" collapsed="false">
      <c r="A25" s="519" t="s">
        <v>172</v>
      </c>
      <c r="B25" s="517" t="n">
        <v>9441</v>
      </c>
      <c r="C25" s="517" t="n">
        <v>7</v>
      </c>
      <c r="D25" s="517" t="n">
        <v>0.9</v>
      </c>
      <c r="E25" s="495" t="n">
        <v>63</v>
      </c>
      <c r="F25" s="506" t="n">
        <f aca="false">E25*$G$1</f>
        <v>37.8</v>
      </c>
      <c r="G25" s="269"/>
      <c r="H25" s="290"/>
      <c r="I25" s="291"/>
      <c r="J25" s="489"/>
      <c r="K25" s="293"/>
      <c r="L25" s="294"/>
      <c r="M25" s="295"/>
      <c r="N25" s="296"/>
      <c r="O25" s="293"/>
      <c r="P25" s="297"/>
      <c r="Q25" s="298"/>
      <c r="R25" s="290"/>
      <c r="S25" s="279"/>
      <c r="T25" s="496"/>
      <c r="U25" s="273"/>
      <c r="V25" s="271"/>
      <c r="W25" s="497"/>
      <c r="X25" s="498"/>
      <c r="Y25" s="280" t="n">
        <f aca="false">SUM(G25:X25)</f>
        <v>0</v>
      </c>
      <c r="Z25" s="267" t="n">
        <f aca="false">Y25*C25</f>
        <v>0</v>
      </c>
      <c r="AA25" s="281" t="n">
        <f aca="false">D25*Y25</f>
        <v>0</v>
      </c>
      <c r="AB25" s="282" t="n">
        <f aca="false">Y25*E25</f>
        <v>0</v>
      </c>
      <c r="AC25" s="499"/>
      <c r="AD25" s="500"/>
      <c r="AE25" s="499"/>
      <c r="AF25" s="500"/>
      <c r="AG25" s="499"/>
      <c r="AH25" s="500"/>
      <c r="AI25" s="499"/>
      <c r="AJ25" s="500"/>
      <c r="AK25" s="499"/>
      <c r="AL25" s="500"/>
      <c r="AM25" s="499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customFormat="false" ht="12.8" hidden="false" customHeight="false" outlineLevel="0" collapsed="false">
      <c r="A26" s="519" t="s">
        <v>173</v>
      </c>
      <c r="B26" s="517" t="n">
        <v>9473</v>
      </c>
      <c r="C26" s="517" t="n">
        <v>10</v>
      </c>
      <c r="D26" s="517" t="n">
        <v>0.15</v>
      </c>
      <c r="E26" s="495" t="n">
        <v>37</v>
      </c>
      <c r="F26" s="506" t="n">
        <f aca="false">E26*$G$1</f>
        <v>22.2</v>
      </c>
      <c r="G26" s="269"/>
      <c r="H26" s="290"/>
      <c r="I26" s="291"/>
      <c r="J26" s="489"/>
      <c r="K26" s="293"/>
      <c r="L26" s="294"/>
      <c r="M26" s="295"/>
      <c r="N26" s="296"/>
      <c r="O26" s="293"/>
      <c r="P26" s="297"/>
      <c r="Q26" s="298"/>
      <c r="R26" s="290"/>
      <c r="S26" s="279"/>
      <c r="T26" s="496"/>
      <c r="U26" s="273"/>
      <c r="V26" s="271"/>
      <c r="W26" s="497"/>
      <c r="X26" s="498"/>
      <c r="Y26" s="280" t="n">
        <f aca="false">SUM(G26:X26)</f>
        <v>0</v>
      </c>
      <c r="Z26" s="267" t="n">
        <f aca="false">Y26*C26</f>
        <v>0</v>
      </c>
      <c r="AA26" s="281" t="n">
        <f aca="false">D26*Y26</f>
        <v>0</v>
      </c>
      <c r="AB26" s="282" t="n">
        <f aca="false">Y26*E26</f>
        <v>0</v>
      </c>
      <c r="AC26" s="499"/>
      <c r="AD26" s="500"/>
      <c r="AE26" s="499"/>
      <c r="AF26" s="500"/>
      <c r="AG26" s="499"/>
      <c r="AH26" s="500"/>
      <c r="AI26" s="499"/>
      <c r="AJ26" s="500"/>
      <c r="AK26" s="499"/>
      <c r="AL26" s="500"/>
      <c r="AM26" s="499"/>
      <c r="AN26" s="136"/>
      <c r="AO26" s="136"/>
      <c r="AP26" s="136"/>
      <c r="AQ26" s="136"/>
      <c r="AR26" s="136"/>
      <c r="AS26" s="136"/>
      <c r="AT26" s="136"/>
      <c r="AU26" s="8"/>
      <c r="AV26" s="8"/>
      <c r="AW26" s="8"/>
      <c r="AX26" s="8"/>
    </row>
    <row r="27" customFormat="false" ht="12.8" hidden="false" customHeight="false" outlineLevel="0" collapsed="false">
      <c r="A27" s="502" t="s">
        <v>174</v>
      </c>
      <c r="B27" s="503" t="n">
        <v>100002</v>
      </c>
      <c r="C27" s="503" t="n">
        <f aca="false">SUM(C13:C26)</f>
        <v>72</v>
      </c>
      <c r="D27" s="503" t="n">
        <f aca="false">SUM(D13:D26)</f>
        <v>27.52</v>
      </c>
      <c r="E27" s="520" t="n">
        <v>1821</v>
      </c>
      <c r="F27" s="506" t="n">
        <f aca="false">E27*$G$1</f>
        <v>1092.6</v>
      </c>
      <c r="G27" s="269"/>
      <c r="H27" s="290"/>
      <c r="I27" s="291"/>
      <c r="J27" s="489"/>
      <c r="K27" s="293"/>
      <c r="L27" s="294"/>
      <c r="M27" s="295"/>
      <c r="N27" s="296"/>
      <c r="O27" s="293"/>
      <c r="P27" s="297"/>
      <c r="Q27" s="298"/>
      <c r="R27" s="290"/>
      <c r="S27" s="279"/>
      <c r="T27" s="496"/>
      <c r="U27" s="273"/>
      <c r="V27" s="271"/>
      <c r="W27" s="497"/>
      <c r="X27" s="498"/>
      <c r="Y27" s="280" t="n">
        <f aca="false">SUM(G27:X27)</f>
        <v>0</v>
      </c>
      <c r="Z27" s="267" t="n">
        <f aca="false">Y27*C27</f>
        <v>0</v>
      </c>
      <c r="AA27" s="281" t="n">
        <f aca="false">D27*Y27</f>
        <v>0</v>
      </c>
      <c r="AB27" s="282" t="n">
        <f aca="false">Y27*E27</f>
        <v>0</v>
      </c>
      <c r="AC27" s="499" t="n">
        <f aca="false">SUM(AC13:AC26)</f>
        <v>7</v>
      </c>
      <c r="AD27" s="500" t="n">
        <f aca="false">SUM(AD13:AD26)</f>
        <v>16</v>
      </c>
      <c r="AE27" s="499" t="n">
        <f aca="false">SUM(AE13:AE26)</f>
        <v>2</v>
      </c>
      <c r="AF27" s="500" t="n">
        <f aca="false">SUM(AF13:AF26)</f>
        <v>7</v>
      </c>
      <c r="AG27" s="499" t="n">
        <f aca="false">SUM(AG13:AG26)</f>
        <v>5</v>
      </c>
      <c r="AH27" s="500" t="n">
        <f aca="false">SUM(AH13:AH26)</f>
        <v>6</v>
      </c>
      <c r="AI27" s="499" t="n">
        <f aca="false">SUM(AI13:AI26)</f>
        <v>2</v>
      </c>
      <c r="AJ27" s="500" t="n">
        <f aca="false">SUM(AJ13:AJ26)</f>
        <v>2</v>
      </c>
      <c r="AK27" s="499" t="n">
        <f aca="false">SUM(AK13:AK26)</f>
        <v>0</v>
      </c>
      <c r="AL27" s="500" t="n">
        <f aca="false">SUM(AL13:AL26)</f>
        <v>1</v>
      </c>
      <c r="AM27" s="499" t="n">
        <f aca="false">SUM(AM13:AM26)</f>
        <v>0</v>
      </c>
      <c r="AN27" s="136"/>
      <c r="AO27" s="136"/>
      <c r="AP27" s="136"/>
      <c r="AQ27" s="136"/>
      <c r="AR27" s="136"/>
      <c r="AS27" s="136"/>
      <c r="AT27" s="136"/>
      <c r="AU27" s="8"/>
      <c r="AV27" s="8"/>
      <c r="AW27" s="8"/>
      <c r="AX27" s="8"/>
    </row>
    <row r="28" customFormat="false" ht="15.8" hidden="false" customHeight="true" outlineLevel="0" collapsed="false">
      <c r="A28" s="521" t="s">
        <v>175</v>
      </c>
      <c r="B28" s="522"/>
      <c r="C28" s="522"/>
      <c r="D28" s="522"/>
      <c r="E28" s="523"/>
      <c r="F28" s="524"/>
      <c r="G28" s="275"/>
      <c r="H28" s="295"/>
      <c r="I28" s="295"/>
      <c r="J28" s="525"/>
      <c r="K28" s="295"/>
      <c r="L28" s="295"/>
      <c r="M28" s="295"/>
      <c r="N28" s="526"/>
      <c r="O28" s="295"/>
      <c r="P28" s="295"/>
      <c r="Q28" s="295"/>
      <c r="R28" s="295"/>
      <c r="S28" s="275"/>
      <c r="T28" s="275"/>
      <c r="U28" s="275"/>
      <c r="V28" s="275"/>
      <c r="W28" s="275"/>
      <c r="X28" s="527"/>
      <c r="Y28" s="528"/>
      <c r="Z28" s="529"/>
      <c r="AA28" s="530"/>
      <c r="AB28" s="531"/>
      <c r="AC28" s="532"/>
      <c r="AD28" s="532"/>
      <c r="AE28" s="532"/>
      <c r="AF28" s="532"/>
      <c r="AG28" s="532"/>
      <c r="AH28" s="532"/>
      <c r="AI28" s="532"/>
      <c r="AJ28" s="532"/>
      <c r="AK28" s="532"/>
      <c r="AL28" s="532"/>
      <c r="AM28" s="532"/>
      <c r="AN28" s="136"/>
      <c r="AO28" s="136"/>
      <c r="AP28" s="136"/>
      <c r="AQ28" s="136"/>
      <c r="AR28" s="136"/>
      <c r="AS28" s="136"/>
      <c r="AT28" s="136"/>
      <c r="AU28" s="8"/>
      <c r="AV28" s="8"/>
      <c r="AW28" s="8"/>
      <c r="AX28" s="8"/>
    </row>
    <row r="29" customFormat="false" ht="12.8" hidden="false" customHeight="false" outlineLevel="0" collapsed="false">
      <c r="A29" s="428" t="s">
        <v>176</v>
      </c>
      <c r="B29" s="517"/>
      <c r="C29" s="517" t="n">
        <v>1</v>
      </c>
      <c r="D29" s="517"/>
      <c r="E29" s="495" t="n">
        <v>99</v>
      </c>
      <c r="F29" s="506" t="n">
        <f aca="false">E29*$G$1</f>
        <v>59.4</v>
      </c>
      <c r="G29" s="269"/>
      <c r="H29" s="290"/>
      <c r="I29" s="291"/>
      <c r="J29" s="489"/>
      <c r="K29" s="293"/>
      <c r="L29" s="294"/>
      <c r="M29" s="295"/>
      <c r="N29" s="296"/>
      <c r="O29" s="293"/>
      <c r="P29" s="297"/>
      <c r="Q29" s="298"/>
      <c r="R29" s="290"/>
      <c r="S29" s="279"/>
      <c r="T29" s="496"/>
      <c r="U29" s="273"/>
      <c r="V29" s="271"/>
      <c r="W29" s="497"/>
      <c r="X29" s="498"/>
      <c r="Y29" s="280" t="n">
        <f aca="false">SUM(G29:X29)</f>
        <v>0</v>
      </c>
      <c r="Z29" s="267" t="n">
        <f aca="false">Y29*C29</f>
        <v>0</v>
      </c>
      <c r="AA29" s="281" t="n">
        <f aca="false">D29*Y29</f>
        <v>0</v>
      </c>
      <c r="AB29" s="282" t="n">
        <f aca="false">Y29*E29</f>
        <v>0</v>
      </c>
      <c r="AC29" s="499"/>
      <c r="AD29" s="500"/>
      <c r="AE29" s="499"/>
      <c r="AF29" s="500"/>
      <c r="AG29" s="499"/>
      <c r="AH29" s="500"/>
      <c r="AI29" s="499"/>
      <c r="AJ29" s="500"/>
      <c r="AK29" s="499"/>
      <c r="AL29" s="500"/>
      <c r="AM29" s="499"/>
      <c r="AN29" s="136"/>
      <c r="AO29" s="136"/>
      <c r="AP29" s="136"/>
      <c r="AQ29" s="136"/>
      <c r="AR29" s="136"/>
      <c r="AS29" s="136"/>
      <c r="AT29" s="136"/>
      <c r="AU29" s="8"/>
      <c r="AV29" s="8"/>
      <c r="AW29" s="8"/>
      <c r="AX29" s="8"/>
    </row>
    <row r="30" customFormat="false" ht="12.8" hidden="false" customHeight="false" outlineLevel="0" collapsed="false">
      <c r="A30" s="428" t="s">
        <v>177</v>
      </c>
      <c r="B30" s="517"/>
      <c r="C30" s="517" t="n">
        <v>1</v>
      </c>
      <c r="D30" s="517"/>
      <c r="E30" s="495" t="n">
        <v>89</v>
      </c>
      <c r="F30" s="506" t="n">
        <f aca="false">E30*$G$1</f>
        <v>53.4</v>
      </c>
      <c r="G30" s="269"/>
      <c r="H30" s="290"/>
      <c r="I30" s="291"/>
      <c r="J30" s="489"/>
      <c r="K30" s="293"/>
      <c r="L30" s="294"/>
      <c r="M30" s="295"/>
      <c r="N30" s="296"/>
      <c r="O30" s="293"/>
      <c r="P30" s="297"/>
      <c r="Q30" s="298"/>
      <c r="R30" s="290"/>
      <c r="S30" s="279"/>
      <c r="T30" s="496"/>
      <c r="U30" s="273"/>
      <c r="V30" s="271"/>
      <c r="W30" s="497"/>
      <c r="X30" s="498"/>
      <c r="Y30" s="280" t="n">
        <f aca="false">SUM(G30:X30)</f>
        <v>0</v>
      </c>
      <c r="Z30" s="267" t="n">
        <f aca="false">Y30*C30</f>
        <v>0</v>
      </c>
      <c r="AA30" s="281" t="n">
        <f aca="false">D30*Y30</f>
        <v>0</v>
      </c>
      <c r="AB30" s="282" t="n">
        <f aca="false">Y30*E30</f>
        <v>0</v>
      </c>
      <c r="AC30" s="499"/>
      <c r="AD30" s="500"/>
      <c r="AE30" s="499"/>
      <c r="AF30" s="500"/>
      <c r="AG30" s="499"/>
      <c r="AH30" s="500"/>
      <c r="AI30" s="499"/>
      <c r="AJ30" s="500"/>
      <c r="AK30" s="499"/>
      <c r="AL30" s="500"/>
      <c r="AM30" s="499"/>
      <c r="AN30" s="136"/>
      <c r="AO30" s="136"/>
      <c r="AP30" s="136"/>
      <c r="AQ30" s="136"/>
      <c r="AR30" s="136"/>
      <c r="AS30" s="136"/>
      <c r="AT30" s="136"/>
      <c r="AU30" s="8"/>
      <c r="AV30" s="8"/>
      <c r="AW30" s="8"/>
      <c r="AX30" s="8"/>
    </row>
    <row r="31" customFormat="false" ht="12.8" hidden="false" customHeight="false" outlineLevel="0" collapsed="false">
      <c r="A31" s="428" t="s">
        <v>178</v>
      </c>
      <c r="B31" s="517"/>
      <c r="C31" s="517" t="n">
        <v>4</v>
      </c>
      <c r="D31" s="517"/>
      <c r="E31" s="495" t="n">
        <v>239</v>
      </c>
      <c r="F31" s="506" t="n">
        <f aca="false">E31*$G$1</f>
        <v>143.4</v>
      </c>
      <c r="G31" s="269"/>
      <c r="H31" s="290"/>
      <c r="I31" s="291"/>
      <c r="J31" s="489"/>
      <c r="K31" s="293"/>
      <c r="L31" s="294"/>
      <c r="M31" s="295"/>
      <c r="N31" s="296"/>
      <c r="O31" s="293"/>
      <c r="P31" s="297"/>
      <c r="Q31" s="298"/>
      <c r="R31" s="290"/>
      <c r="S31" s="279"/>
      <c r="T31" s="496"/>
      <c r="U31" s="273"/>
      <c r="V31" s="271"/>
      <c r="W31" s="497"/>
      <c r="X31" s="498"/>
      <c r="Y31" s="280" t="n">
        <f aca="false">SUM(G31:X31)</f>
        <v>0</v>
      </c>
      <c r="Z31" s="267" t="n">
        <f aca="false">Y31*C31</f>
        <v>0</v>
      </c>
      <c r="AA31" s="281" t="n">
        <f aca="false">D31*Y31</f>
        <v>0</v>
      </c>
      <c r="AB31" s="282" t="n">
        <f aca="false">Y31*E31</f>
        <v>0</v>
      </c>
      <c r="AC31" s="499"/>
      <c r="AD31" s="500"/>
      <c r="AE31" s="499"/>
      <c r="AF31" s="500"/>
      <c r="AG31" s="499"/>
      <c r="AH31" s="500"/>
      <c r="AI31" s="499"/>
      <c r="AJ31" s="500"/>
      <c r="AK31" s="499"/>
      <c r="AL31" s="500"/>
      <c r="AM31" s="499"/>
      <c r="AN31" s="136"/>
      <c r="AO31" s="136"/>
      <c r="AP31" s="136"/>
      <c r="AQ31" s="136"/>
      <c r="AR31" s="136"/>
      <c r="AS31" s="136"/>
      <c r="AT31" s="136"/>
      <c r="AU31" s="8"/>
      <c r="AV31" s="8"/>
      <c r="AW31" s="8"/>
      <c r="AX31" s="8"/>
    </row>
    <row r="32" customFormat="false" ht="12.8" hidden="false" customHeight="false" outlineLevel="0" collapsed="false">
      <c r="A32" s="428" t="s">
        <v>179</v>
      </c>
      <c r="B32" s="517"/>
      <c r="C32" s="517" t="n">
        <v>5</v>
      </c>
      <c r="D32" s="517"/>
      <c r="E32" s="495" t="n">
        <v>209</v>
      </c>
      <c r="F32" s="506" t="n">
        <f aca="false">E32*$G$1</f>
        <v>125.4</v>
      </c>
      <c r="G32" s="269"/>
      <c r="H32" s="290"/>
      <c r="I32" s="291"/>
      <c r="J32" s="489"/>
      <c r="K32" s="293"/>
      <c r="L32" s="294"/>
      <c r="M32" s="295"/>
      <c r="N32" s="296"/>
      <c r="O32" s="293"/>
      <c r="P32" s="297"/>
      <c r="Q32" s="298"/>
      <c r="R32" s="290"/>
      <c r="S32" s="279"/>
      <c r="T32" s="496"/>
      <c r="U32" s="273"/>
      <c r="V32" s="271"/>
      <c r="W32" s="497"/>
      <c r="X32" s="498"/>
      <c r="Y32" s="280" t="n">
        <f aca="false">SUM(G32:X32)</f>
        <v>0</v>
      </c>
      <c r="Z32" s="267" t="n">
        <f aca="false">Y32*C32</f>
        <v>0</v>
      </c>
      <c r="AA32" s="281" t="n">
        <f aca="false">D32*Y32</f>
        <v>0</v>
      </c>
      <c r="AB32" s="282" t="n">
        <f aca="false">Y32*E32</f>
        <v>0</v>
      </c>
      <c r="AC32" s="499"/>
      <c r="AD32" s="500"/>
      <c r="AE32" s="499"/>
      <c r="AF32" s="500"/>
      <c r="AG32" s="499"/>
      <c r="AH32" s="500"/>
      <c r="AI32" s="499"/>
      <c r="AJ32" s="500"/>
      <c r="AK32" s="499"/>
      <c r="AL32" s="500"/>
      <c r="AM32" s="499"/>
      <c r="AN32" s="136"/>
      <c r="AO32" s="136"/>
      <c r="AP32" s="136"/>
      <c r="AQ32" s="136"/>
      <c r="AR32" s="136"/>
      <c r="AS32" s="136"/>
      <c r="AT32" s="136"/>
      <c r="AU32" s="8"/>
      <c r="AV32" s="8"/>
      <c r="AW32" s="8"/>
      <c r="AX32" s="8"/>
    </row>
    <row r="33" customFormat="false" ht="12.8" hidden="false" customHeight="false" outlineLevel="0" collapsed="false">
      <c r="A33" s="428" t="s">
        <v>180</v>
      </c>
      <c r="B33" s="517"/>
      <c r="C33" s="517" t="n">
        <v>4</v>
      </c>
      <c r="D33" s="517"/>
      <c r="E33" s="495" t="n">
        <v>199</v>
      </c>
      <c r="F33" s="506" t="n">
        <f aca="false">E33*$G$1</f>
        <v>119.4</v>
      </c>
      <c r="G33" s="269"/>
      <c r="H33" s="290"/>
      <c r="I33" s="291"/>
      <c r="J33" s="489"/>
      <c r="K33" s="293"/>
      <c r="L33" s="294"/>
      <c r="M33" s="295"/>
      <c r="N33" s="296"/>
      <c r="O33" s="293"/>
      <c r="P33" s="297"/>
      <c r="Q33" s="298"/>
      <c r="R33" s="290"/>
      <c r="S33" s="279"/>
      <c r="T33" s="496"/>
      <c r="U33" s="273"/>
      <c r="V33" s="271"/>
      <c r="W33" s="497"/>
      <c r="X33" s="498"/>
      <c r="Y33" s="280" t="n">
        <f aca="false">SUM(G33:X33)</f>
        <v>0</v>
      </c>
      <c r="Z33" s="267" t="n">
        <f aca="false">Y33*C33</f>
        <v>0</v>
      </c>
      <c r="AA33" s="281" t="n">
        <f aca="false">D33*Y33</f>
        <v>0</v>
      </c>
      <c r="AB33" s="282" t="n">
        <f aca="false">Y33*E33</f>
        <v>0</v>
      </c>
      <c r="AC33" s="499"/>
      <c r="AD33" s="500"/>
      <c r="AE33" s="499"/>
      <c r="AF33" s="500"/>
      <c r="AG33" s="499"/>
      <c r="AH33" s="500"/>
      <c r="AI33" s="499"/>
      <c r="AJ33" s="500"/>
      <c r="AK33" s="499"/>
      <c r="AL33" s="500"/>
      <c r="AM33" s="499"/>
      <c r="AN33" s="136"/>
      <c r="AO33" s="136"/>
      <c r="AP33" s="136"/>
      <c r="AQ33" s="136"/>
      <c r="AR33" s="136"/>
      <c r="AS33" s="136"/>
      <c r="AT33" s="136"/>
      <c r="AU33" s="8"/>
      <c r="AV33" s="8"/>
      <c r="AW33" s="8"/>
      <c r="AX33" s="8"/>
    </row>
    <row r="34" customFormat="false" ht="12.8" hidden="false" customHeight="false" outlineLevel="0" collapsed="false">
      <c r="A34" s="428" t="s">
        <v>181</v>
      </c>
      <c r="B34" s="517"/>
      <c r="C34" s="517" t="n">
        <v>4</v>
      </c>
      <c r="D34" s="517"/>
      <c r="E34" s="495" t="n">
        <v>119</v>
      </c>
      <c r="F34" s="506" t="n">
        <f aca="false">E34*$G$1</f>
        <v>71.4</v>
      </c>
      <c r="G34" s="269"/>
      <c r="H34" s="290"/>
      <c r="I34" s="291"/>
      <c r="J34" s="489"/>
      <c r="K34" s="293"/>
      <c r="L34" s="294"/>
      <c r="M34" s="295"/>
      <c r="N34" s="296"/>
      <c r="O34" s="293"/>
      <c r="P34" s="297"/>
      <c r="Q34" s="298"/>
      <c r="R34" s="290"/>
      <c r="S34" s="279"/>
      <c r="T34" s="496"/>
      <c r="U34" s="273"/>
      <c r="V34" s="271"/>
      <c r="W34" s="497"/>
      <c r="X34" s="498"/>
      <c r="Y34" s="280" t="n">
        <f aca="false">SUM(G34:X34)</f>
        <v>0</v>
      </c>
      <c r="Z34" s="267" t="n">
        <f aca="false">Y34*C34</f>
        <v>0</v>
      </c>
      <c r="AA34" s="281" t="n">
        <f aca="false">D34*Y34</f>
        <v>0</v>
      </c>
      <c r="AB34" s="282" t="n">
        <f aca="false">Y34*E34</f>
        <v>0</v>
      </c>
      <c r="AC34" s="499"/>
      <c r="AD34" s="500"/>
      <c r="AE34" s="499"/>
      <c r="AF34" s="500"/>
      <c r="AG34" s="499"/>
      <c r="AH34" s="500"/>
      <c r="AI34" s="499"/>
      <c r="AJ34" s="500"/>
      <c r="AK34" s="499"/>
      <c r="AL34" s="500"/>
      <c r="AM34" s="499"/>
      <c r="AN34" s="136"/>
      <c r="AO34" s="136"/>
      <c r="AP34" s="136"/>
      <c r="AQ34" s="136"/>
      <c r="AR34" s="136"/>
      <c r="AS34" s="136"/>
      <c r="AT34" s="136"/>
      <c r="AU34" s="8"/>
      <c r="AV34" s="8"/>
      <c r="AW34" s="8"/>
      <c r="AX34" s="8"/>
    </row>
    <row r="35" customFormat="false" ht="12.8" hidden="false" customHeight="false" outlineLevel="0" collapsed="false">
      <c r="A35" s="428" t="s">
        <v>182</v>
      </c>
      <c r="B35" s="517"/>
      <c r="C35" s="517" t="n">
        <v>5</v>
      </c>
      <c r="D35" s="517"/>
      <c r="E35" s="495" t="n">
        <v>149</v>
      </c>
      <c r="F35" s="506" t="n">
        <f aca="false">E35*$G$1</f>
        <v>89.4</v>
      </c>
      <c r="G35" s="269"/>
      <c r="H35" s="290"/>
      <c r="I35" s="291"/>
      <c r="J35" s="489"/>
      <c r="K35" s="293"/>
      <c r="L35" s="294"/>
      <c r="M35" s="295"/>
      <c r="N35" s="296"/>
      <c r="O35" s="293"/>
      <c r="P35" s="297"/>
      <c r="Q35" s="298"/>
      <c r="R35" s="290"/>
      <c r="S35" s="279"/>
      <c r="T35" s="496"/>
      <c r="U35" s="273"/>
      <c r="V35" s="271"/>
      <c r="W35" s="497"/>
      <c r="X35" s="498"/>
      <c r="Y35" s="280" t="n">
        <f aca="false">SUM(G35:X35)</f>
        <v>0</v>
      </c>
      <c r="Z35" s="267" t="n">
        <f aca="false">Y35*C35</f>
        <v>0</v>
      </c>
      <c r="AA35" s="281" t="n">
        <f aca="false">D35*Y35</f>
        <v>0</v>
      </c>
      <c r="AB35" s="282" t="n">
        <f aca="false">Y35*E35</f>
        <v>0</v>
      </c>
      <c r="AC35" s="499"/>
      <c r="AD35" s="500"/>
      <c r="AE35" s="499"/>
      <c r="AF35" s="500"/>
      <c r="AG35" s="499"/>
      <c r="AH35" s="500"/>
      <c r="AI35" s="499"/>
      <c r="AJ35" s="500"/>
      <c r="AK35" s="499"/>
      <c r="AL35" s="500"/>
      <c r="AM35" s="499"/>
      <c r="AN35" s="136"/>
      <c r="AO35" s="136"/>
      <c r="AP35" s="136"/>
      <c r="AQ35" s="136"/>
      <c r="AR35" s="136"/>
      <c r="AS35" s="136"/>
      <c r="AT35" s="136"/>
      <c r="AU35" s="8"/>
      <c r="AV35" s="8"/>
      <c r="AW35" s="8"/>
      <c r="AX35" s="8"/>
    </row>
    <row r="36" customFormat="false" ht="12.8" hidden="false" customHeight="false" outlineLevel="0" collapsed="false">
      <c r="A36" s="428" t="s">
        <v>183</v>
      </c>
      <c r="B36" s="517"/>
      <c r="C36" s="517" t="n">
        <v>4</v>
      </c>
      <c r="D36" s="517"/>
      <c r="E36" s="495" t="n">
        <v>49</v>
      </c>
      <c r="F36" s="506" t="n">
        <f aca="false">E36*$G$1</f>
        <v>29.4</v>
      </c>
      <c r="G36" s="269"/>
      <c r="H36" s="290"/>
      <c r="I36" s="291"/>
      <c r="J36" s="489"/>
      <c r="K36" s="293"/>
      <c r="L36" s="294"/>
      <c r="M36" s="295"/>
      <c r="N36" s="296"/>
      <c r="O36" s="293"/>
      <c r="P36" s="297"/>
      <c r="Q36" s="298"/>
      <c r="R36" s="290"/>
      <c r="S36" s="279"/>
      <c r="T36" s="496"/>
      <c r="U36" s="273"/>
      <c r="V36" s="271"/>
      <c r="W36" s="497"/>
      <c r="X36" s="498"/>
      <c r="Y36" s="280" t="n">
        <f aca="false">SUM(G36:X36)</f>
        <v>0</v>
      </c>
      <c r="Z36" s="267" t="n">
        <f aca="false">Y36*C36</f>
        <v>0</v>
      </c>
      <c r="AA36" s="281" t="n">
        <f aca="false">D36*Y36</f>
        <v>0</v>
      </c>
      <c r="AB36" s="282" t="n">
        <f aca="false">Y36*E36</f>
        <v>0</v>
      </c>
      <c r="AC36" s="499"/>
      <c r="AD36" s="500"/>
      <c r="AE36" s="499"/>
      <c r="AF36" s="500"/>
      <c r="AG36" s="499"/>
      <c r="AH36" s="500"/>
      <c r="AI36" s="499"/>
      <c r="AJ36" s="500"/>
      <c r="AK36" s="499"/>
      <c r="AL36" s="500"/>
      <c r="AM36" s="499"/>
      <c r="AN36" s="136"/>
      <c r="AO36" s="136"/>
      <c r="AP36" s="136"/>
      <c r="AQ36" s="136"/>
      <c r="AR36" s="136"/>
      <c r="AS36" s="136"/>
      <c r="AT36" s="136"/>
      <c r="AU36" s="8"/>
      <c r="AV36" s="8"/>
      <c r="AW36" s="8"/>
      <c r="AX36" s="8"/>
    </row>
    <row r="37" customFormat="false" ht="12.8" hidden="false" customHeight="false" outlineLevel="0" collapsed="false">
      <c r="A37" s="502" t="s">
        <v>184</v>
      </c>
      <c r="B37" s="503"/>
      <c r="C37" s="503" t="n">
        <f aca="false">SUM(C29:C36)</f>
        <v>28</v>
      </c>
      <c r="D37" s="503"/>
      <c r="E37" s="520" t="n">
        <f aca="false">SUM(E29:E36)</f>
        <v>1152</v>
      </c>
      <c r="F37" s="506" t="n">
        <f aca="false">E37*$G$1</f>
        <v>691.2</v>
      </c>
      <c r="G37" s="269"/>
      <c r="H37" s="290"/>
      <c r="I37" s="291"/>
      <c r="J37" s="489"/>
      <c r="K37" s="293"/>
      <c r="L37" s="294"/>
      <c r="M37" s="295"/>
      <c r="N37" s="296"/>
      <c r="O37" s="293"/>
      <c r="P37" s="297"/>
      <c r="Q37" s="298"/>
      <c r="R37" s="290"/>
      <c r="S37" s="279"/>
      <c r="T37" s="496"/>
      <c r="U37" s="273"/>
      <c r="V37" s="271"/>
      <c r="W37" s="497"/>
      <c r="X37" s="498"/>
      <c r="Y37" s="280" t="n">
        <f aca="false">SUM(G37:X37)</f>
        <v>0</v>
      </c>
      <c r="Z37" s="267" t="n">
        <f aca="false">Y37*C37</f>
        <v>0</v>
      </c>
      <c r="AA37" s="281" t="n">
        <f aca="false">D37*Y37</f>
        <v>0</v>
      </c>
      <c r="AB37" s="282" t="n">
        <f aca="false">Y37*E37</f>
        <v>0</v>
      </c>
      <c r="AC37" s="499"/>
      <c r="AD37" s="500"/>
      <c r="AE37" s="499"/>
      <c r="AF37" s="500"/>
      <c r="AG37" s="499"/>
      <c r="AH37" s="500"/>
      <c r="AI37" s="499"/>
      <c r="AJ37" s="500"/>
      <c r="AK37" s="499"/>
      <c r="AL37" s="500"/>
      <c r="AM37" s="499"/>
      <c r="AN37" s="136"/>
      <c r="AO37" s="136"/>
      <c r="AP37" s="136"/>
      <c r="AQ37" s="136"/>
      <c r="AR37" s="136"/>
      <c r="AS37" s="136"/>
      <c r="AT37" s="136"/>
      <c r="AU37" s="8"/>
      <c r="AV37" s="8"/>
      <c r="AW37" s="8"/>
      <c r="AX37" s="8"/>
    </row>
    <row r="38" customFormat="false" ht="15" hidden="false" customHeight="false" outlineLevel="0" collapsed="false">
      <c r="A38" s="474" t="s">
        <v>77</v>
      </c>
      <c r="B38" s="475"/>
      <c r="C38" s="475"/>
      <c r="D38" s="476"/>
      <c r="E38" s="477"/>
      <c r="F38" s="509"/>
      <c r="G38" s="510"/>
      <c r="H38" s="510"/>
      <c r="I38" s="510"/>
      <c r="J38" s="510"/>
      <c r="K38" s="510"/>
      <c r="L38" s="510"/>
      <c r="M38" s="510"/>
      <c r="N38" s="511"/>
      <c r="O38" s="510"/>
      <c r="P38" s="510"/>
      <c r="Q38" s="510"/>
      <c r="R38" s="510"/>
      <c r="S38" s="510"/>
      <c r="T38" s="510"/>
      <c r="U38" s="510"/>
      <c r="V38" s="510"/>
      <c r="W38" s="512"/>
      <c r="X38" s="513"/>
      <c r="Y38" s="514"/>
      <c r="Z38" s="476"/>
      <c r="AA38" s="515"/>
      <c r="AB38" s="516"/>
      <c r="AC38" s="483"/>
      <c r="AD38" s="483"/>
      <c r="AE38" s="483"/>
      <c r="AF38" s="483"/>
      <c r="AG38" s="483"/>
      <c r="AH38" s="483"/>
      <c r="AI38" s="483"/>
      <c r="AJ38" s="483"/>
      <c r="AK38" s="483"/>
      <c r="AL38" s="483"/>
      <c r="AM38" s="483"/>
      <c r="AN38" s="136"/>
      <c r="AO38" s="136"/>
      <c r="AP38" s="136"/>
      <c r="AQ38" s="136"/>
      <c r="AR38" s="136"/>
      <c r="AS38" s="136"/>
      <c r="AT38" s="136"/>
      <c r="AU38" s="8"/>
      <c r="AV38" s="8"/>
      <c r="AW38" s="8"/>
    </row>
    <row r="39" customFormat="false" ht="12.8" hidden="false" customHeight="false" outlineLevel="0" collapsed="false">
      <c r="A39" s="428" t="s">
        <v>185</v>
      </c>
      <c r="B39" s="267" t="n">
        <v>12447</v>
      </c>
      <c r="C39" s="267" t="n">
        <v>21</v>
      </c>
      <c r="D39" s="267" t="n">
        <v>3.33</v>
      </c>
      <c r="E39" s="495" t="n">
        <v>232</v>
      </c>
      <c r="F39" s="506" t="n">
        <f aca="false">E39*$G$1</f>
        <v>139.2</v>
      </c>
      <c r="G39" s="289" t="s">
        <v>58</v>
      </c>
      <c r="H39" s="290"/>
      <c r="I39" s="291"/>
      <c r="J39" s="489"/>
      <c r="K39" s="293"/>
      <c r="L39" s="294"/>
      <c r="M39" s="295"/>
      <c r="N39" s="296"/>
      <c r="O39" s="293"/>
      <c r="P39" s="297"/>
      <c r="Q39" s="298"/>
      <c r="R39" s="290"/>
      <c r="S39" s="279"/>
      <c r="T39" s="496"/>
      <c r="U39" s="273"/>
      <c r="V39" s="271"/>
      <c r="W39" s="497"/>
      <c r="X39" s="498"/>
      <c r="Y39" s="280" t="n">
        <f aca="false">SUM(G39:X39)</f>
        <v>0</v>
      </c>
      <c r="Z39" s="267" t="n">
        <f aca="false">Y39*C39</f>
        <v>0</v>
      </c>
      <c r="AA39" s="281" t="n">
        <f aca="false">D39*Y39</f>
        <v>0</v>
      </c>
      <c r="AB39" s="282" t="n">
        <f aca="false">Y39*E39</f>
        <v>0</v>
      </c>
      <c r="AC39" s="499" t="n">
        <v>1</v>
      </c>
      <c r="AD39" s="500" t="n">
        <v>10</v>
      </c>
      <c r="AE39" s="499" t="n">
        <v>10</v>
      </c>
      <c r="AF39" s="500"/>
      <c r="AG39" s="499"/>
      <c r="AH39" s="500"/>
      <c r="AI39" s="499"/>
      <c r="AJ39" s="500"/>
      <c r="AK39" s="499"/>
      <c r="AL39" s="500"/>
      <c r="AM39" s="499"/>
      <c r="AN39" s="8"/>
      <c r="AO39" s="8"/>
      <c r="AP39" s="8"/>
      <c r="AQ39" s="8"/>
      <c r="AR39" s="8"/>
      <c r="AS39" s="8"/>
      <c r="AT39" s="8"/>
      <c r="AU39" s="8"/>
      <c r="AV39" s="8"/>
      <c r="AW39" s="8"/>
    </row>
    <row r="40" customFormat="false" ht="12.8" hidden="false" customHeight="false" outlineLevel="0" collapsed="false">
      <c r="A40" s="428" t="s">
        <v>79</v>
      </c>
      <c r="B40" s="267" t="n">
        <v>6749</v>
      </c>
      <c r="C40" s="267" t="n">
        <v>15</v>
      </c>
      <c r="D40" s="285" t="n">
        <v>1.1</v>
      </c>
      <c r="E40" s="495" t="n">
        <v>109</v>
      </c>
      <c r="F40" s="506" t="n">
        <f aca="false">E40*$G$1</f>
        <v>65.4</v>
      </c>
      <c r="G40" s="269"/>
      <c r="H40" s="290"/>
      <c r="I40" s="291"/>
      <c r="J40" s="489"/>
      <c r="K40" s="293"/>
      <c r="L40" s="294"/>
      <c r="M40" s="295"/>
      <c r="N40" s="296"/>
      <c r="O40" s="293"/>
      <c r="P40" s="297"/>
      <c r="Q40" s="298"/>
      <c r="R40" s="290"/>
      <c r="S40" s="279"/>
      <c r="T40" s="496"/>
      <c r="U40" s="273"/>
      <c r="V40" s="271"/>
      <c r="W40" s="497"/>
      <c r="X40" s="498"/>
      <c r="Y40" s="280" t="n">
        <f aca="false">SUM(G40:X40)</f>
        <v>0</v>
      </c>
      <c r="Z40" s="267" t="n">
        <f aca="false">Y40*C40</f>
        <v>0</v>
      </c>
      <c r="AA40" s="281" t="n">
        <f aca="false">D40*Y40</f>
        <v>0</v>
      </c>
      <c r="AB40" s="282" t="n">
        <f aca="false">Y40*E40</f>
        <v>0</v>
      </c>
      <c r="AC40" s="499" t="n">
        <v>2</v>
      </c>
      <c r="AD40" s="500" t="n">
        <v>13</v>
      </c>
      <c r="AE40" s="499"/>
      <c r="AF40" s="500"/>
      <c r="AG40" s="499"/>
      <c r="AH40" s="500"/>
      <c r="AI40" s="499"/>
      <c r="AJ40" s="500"/>
      <c r="AK40" s="499"/>
      <c r="AL40" s="500"/>
      <c r="AM40" s="499"/>
      <c r="AN40" s="8"/>
      <c r="AO40" s="8"/>
      <c r="AP40" s="8"/>
      <c r="AQ40" s="8"/>
      <c r="AR40" s="8"/>
      <c r="AS40" s="8"/>
      <c r="AT40" s="8"/>
      <c r="AU40" s="8"/>
      <c r="AV40" s="8"/>
      <c r="AW40" s="8"/>
    </row>
    <row r="41" customFormat="false" ht="12.8" hidden="false" customHeight="false" outlineLevel="0" collapsed="false">
      <c r="A41" s="428" t="s">
        <v>186</v>
      </c>
      <c r="B41" s="287" t="n">
        <v>6528</v>
      </c>
      <c r="C41" s="287" t="n">
        <v>3</v>
      </c>
      <c r="D41" s="287" t="n">
        <v>1.66</v>
      </c>
      <c r="E41" s="486" t="n">
        <v>129</v>
      </c>
      <c r="F41" s="506" t="n">
        <f aca="false">E41*$G$1</f>
        <v>77.4</v>
      </c>
      <c r="G41" s="269"/>
      <c r="H41" s="290"/>
      <c r="I41" s="291"/>
      <c r="J41" s="489"/>
      <c r="K41" s="293"/>
      <c r="L41" s="294"/>
      <c r="M41" s="295"/>
      <c r="N41" s="296"/>
      <c r="O41" s="293"/>
      <c r="P41" s="297"/>
      <c r="Q41" s="298"/>
      <c r="R41" s="290"/>
      <c r="S41" s="279"/>
      <c r="T41" s="496"/>
      <c r="U41" s="293"/>
      <c r="V41" s="291"/>
      <c r="W41" s="491"/>
      <c r="X41" s="498"/>
      <c r="Y41" s="280" t="n">
        <f aca="false">SUM(G41:X41)</f>
        <v>0</v>
      </c>
      <c r="Z41" s="267" t="n">
        <f aca="false">Y41*C41</f>
        <v>0</v>
      </c>
      <c r="AA41" s="281" t="n">
        <f aca="false">D41*Y41</f>
        <v>0</v>
      </c>
      <c r="AB41" s="282" t="n">
        <f aca="false">Y41*E41</f>
        <v>0</v>
      </c>
      <c r="AC41" s="499"/>
      <c r="AD41" s="500"/>
      <c r="AE41" s="499" t="n">
        <v>1</v>
      </c>
      <c r="AF41" s="500"/>
      <c r="AG41" s="499" t="n">
        <v>1</v>
      </c>
      <c r="AH41" s="500"/>
      <c r="AI41" s="499"/>
      <c r="AJ41" s="500" t="n">
        <v>1</v>
      </c>
      <c r="AK41" s="499"/>
      <c r="AL41" s="500"/>
      <c r="AM41" s="499"/>
      <c r="AN41" s="8"/>
      <c r="AO41" s="8"/>
      <c r="AP41" s="8"/>
      <c r="AQ41" s="8"/>
      <c r="AR41" s="8"/>
      <c r="AS41" s="8"/>
      <c r="AT41" s="8"/>
      <c r="AU41" s="8"/>
      <c r="AV41" s="8"/>
      <c r="AW41" s="8"/>
    </row>
    <row r="42" customFormat="false" ht="12.8" hidden="false" customHeight="false" outlineLevel="0" collapsed="false">
      <c r="A42" s="428" t="s">
        <v>81</v>
      </c>
      <c r="B42" s="267" t="n">
        <v>6572</v>
      </c>
      <c r="C42" s="267" t="n">
        <v>3</v>
      </c>
      <c r="D42" s="267" t="n">
        <v>1.47</v>
      </c>
      <c r="E42" s="495" t="n">
        <v>83</v>
      </c>
      <c r="F42" s="506" t="n">
        <f aca="false">E42*$G$1</f>
        <v>49.8</v>
      </c>
      <c r="G42" s="269"/>
      <c r="H42" s="290"/>
      <c r="I42" s="291"/>
      <c r="J42" s="489"/>
      <c r="K42" s="293"/>
      <c r="L42" s="294"/>
      <c r="M42" s="295"/>
      <c r="N42" s="296"/>
      <c r="O42" s="293"/>
      <c r="P42" s="297"/>
      <c r="Q42" s="298"/>
      <c r="R42" s="290"/>
      <c r="S42" s="279"/>
      <c r="T42" s="496"/>
      <c r="U42" s="273"/>
      <c r="V42" s="271"/>
      <c r="W42" s="497"/>
      <c r="X42" s="498"/>
      <c r="Y42" s="280" t="n">
        <f aca="false">SUM(G42:X42)</f>
        <v>0</v>
      </c>
      <c r="Z42" s="267" t="n">
        <f aca="false">Y42*C42</f>
        <v>0</v>
      </c>
      <c r="AA42" s="281" t="n">
        <f aca="false">D42*Y42</f>
        <v>0</v>
      </c>
      <c r="AB42" s="282" t="n">
        <f aca="false">Y42*E42</f>
        <v>0</v>
      </c>
      <c r="AC42" s="499"/>
      <c r="AD42" s="500" t="n">
        <v>1</v>
      </c>
      <c r="AE42" s="499"/>
      <c r="AF42" s="500" t="n">
        <v>1</v>
      </c>
      <c r="AG42" s="499" t="n">
        <v>1</v>
      </c>
      <c r="AH42" s="500"/>
      <c r="AI42" s="499"/>
      <c r="AJ42" s="500"/>
      <c r="AK42" s="499"/>
      <c r="AL42" s="500"/>
      <c r="AM42" s="499"/>
      <c r="AN42" s="8"/>
      <c r="AO42" s="8"/>
      <c r="AP42" s="8"/>
      <c r="AQ42" s="8"/>
      <c r="AR42" s="8"/>
      <c r="AS42" s="8"/>
      <c r="AT42" s="8"/>
      <c r="AU42" s="8"/>
      <c r="AV42" s="8"/>
      <c r="AW42" s="8"/>
    </row>
    <row r="43" customFormat="false" ht="12.8" hidden="false" customHeight="false" outlineLevel="0" collapsed="false">
      <c r="A43" s="502" t="s">
        <v>187</v>
      </c>
      <c r="B43" s="533" t="n">
        <v>100004</v>
      </c>
      <c r="C43" s="533" t="n">
        <v>48</v>
      </c>
      <c r="D43" s="534" t="n">
        <v>10.69</v>
      </c>
      <c r="E43" s="535" t="n">
        <v>765</v>
      </c>
      <c r="F43" s="506" t="n">
        <f aca="false">E43*$G$1</f>
        <v>459</v>
      </c>
      <c r="G43" s="269"/>
      <c r="H43" s="290"/>
      <c r="I43" s="291"/>
      <c r="J43" s="489"/>
      <c r="K43" s="293"/>
      <c r="L43" s="294"/>
      <c r="M43" s="295"/>
      <c r="N43" s="296"/>
      <c r="O43" s="293"/>
      <c r="P43" s="297"/>
      <c r="Q43" s="298"/>
      <c r="R43" s="290"/>
      <c r="S43" s="279"/>
      <c r="T43" s="496"/>
      <c r="U43" s="311"/>
      <c r="V43" s="309"/>
      <c r="W43" s="536"/>
      <c r="X43" s="498"/>
      <c r="Y43" s="280" t="n">
        <f aca="false">SUM(G43:X43)</f>
        <v>0</v>
      </c>
      <c r="Z43" s="267" t="n">
        <f aca="false">Y43*C43</f>
        <v>0</v>
      </c>
      <c r="AA43" s="281" t="n">
        <f aca="false">D43*Y43</f>
        <v>0</v>
      </c>
      <c r="AB43" s="282" t="n">
        <f aca="false">Y43*E43</f>
        <v>0</v>
      </c>
      <c r="AC43" s="499" t="n">
        <f aca="false">AC39+AC40+AC41+AC41+AC42+AC42</f>
        <v>3</v>
      </c>
      <c r="AD43" s="500" t="n">
        <f aca="false">AD39+AD40+AD41+AD41+AD42+AD42</f>
        <v>25</v>
      </c>
      <c r="AE43" s="499" t="n">
        <f aca="false">AE39+AE40+AE41+AE41+AE42+AE42</f>
        <v>12</v>
      </c>
      <c r="AF43" s="500" t="n">
        <f aca="false">AF39+AF40+AF41+AF41+AF42+AF42</f>
        <v>2</v>
      </c>
      <c r="AG43" s="499" t="n">
        <f aca="false">AG39+AG40+AG41+AG41+AG42+AG42</f>
        <v>4</v>
      </c>
      <c r="AH43" s="500" t="n">
        <f aca="false">AH39+AH40+AH41+AH41+AH42+AH42</f>
        <v>0</v>
      </c>
      <c r="AI43" s="499" t="n">
        <f aca="false">AI39+AI40+AI41+AI41+AI42+AI42</f>
        <v>0</v>
      </c>
      <c r="AJ43" s="500" t="n">
        <f aca="false">AJ39+AJ40+AJ41+AJ41+AJ42+AJ42</f>
        <v>2</v>
      </c>
      <c r="AK43" s="499" t="n">
        <f aca="false">AK39+AK40+AK41+AK41+AK42+AK42</f>
        <v>0</v>
      </c>
      <c r="AL43" s="500" t="n">
        <f aca="false">AL39+AL40+AL41+AL41+AL42+AL42</f>
        <v>0</v>
      </c>
      <c r="AM43" s="499" t="n">
        <f aca="false">AM39+AM40+AM41+AM41+AM42+AM42</f>
        <v>0</v>
      </c>
      <c r="AN43" s="8"/>
      <c r="AO43" s="8"/>
      <c r="AP43" s="8"/>
      <c r="AQ43" s="8"/>
      <c r="AR43" s="8"/>
      <c r="AS43" s="8"/>
      <c r="AT43" s="8"/>
      <c r="AU43" s="8"/>
      <c r="AV43" s="8"/>
      <c r="AW43" s="8"/>
    </row>
    <row r="44" customFormat="false" ht="12.8" hidden="false" customHeight="false" outlineLevel="0" collapsed="false">
      <c r="A44" s="474" t="s">
        <v>83</v>
      </c>
      <c r="B44" s="481"/>
      <c r="C44" s="481"/>
      <c r="D44" s="481"/>
      <c r="E44" s="537"/>
      <c r="F44" s="538" t="n">
        <f aca="false">E44*$G$1</f>
        <v>0</v>
      </c>
      <c r="G44" s="539"/>
      <c r="H44" s="512"/>
      <c r="I44" s="512"/>
      <c r="J44" s="512"/>
      <c r="K44" s="512"/>
      <c r="L44" s="512"/>
      <c r="M44" s="512"/>
      <c r="N44" s="540"/>
      <c r="O44" s="541"/>
      <c r="P44" s="541"/>
      <c r="Q44" s="541"/>
      <c r="R44" s="541"/>
      <c r="S44" s="512"/>
      <c r="T44" s="512"/>
      <c r="U44" s="512"/>
      <c r="V44" s="512"/>
      <c r="W44" s="512"/>
      <c r="X44" s="513"/>
      <c r="Y44" s="481"/>
      <c r="Z44" s="481"/>
      <c r="AA44" s="481"/>
      <c r="AB44" s="542"/>
      <c r="AC44" s="543"/>
      <c r="AD44" s="543"/>
      <c r="AE44" s="543"/>
      <c r="AF44" s="543"/>
      <c r="AG44" s="543"/>
      <c r="AH44" s="543"/>
      <c r="AI44" s="543"/>
      <c r="AJ44" s="543"/>
      <c r="AK44" s="543"/>
      <c r="AL44" s="543"/>
      <c r="AM44" s="543"/>
      <c r="AN44" s="8"/>
      <c r="AO44" s="8"/>
      <c r="AP44" s="8"/>
      <c r="AQ44" s="8"/>
      <c r="AR44" s="8"/>
      <c r="AS44" s="8"/>
      <c r="AT44" s="8"/>
      <c r="AU44" s="8"/>
      <c r="AV44" s="8"/>
      <c r="AW44" s="8"/>
    </row>
    <row r="45" customFormat="false" ht="12.8" hidden="false" customHeight="false" outlineLevel="0" collapsed="false">
      <c r="A45" s="428" t="s">
        <v>84</v>
      </c>
      <c r="B45" s="267" t="n">
        <v>6571</v>
      </c>
      <c r="C45" s="267" t="n">
        <v>4</v>
      </c>
      <c r="D45" s="285" t="n">
        <v>2.3</v>
      </c>
      <c r="E45" s="495" t="n">
        <v>123</v>
      </c>
      <c r="F45" s="506" t="n">
        <f aca="false">E45*$G$1</f>
        <v>73.8</v>
      </c>
      <c r="G45" s="269"/>
      <c r="H45" s="290"/>
      <c r="I45" s="291"/>
      <c r="J45" s="489"/>
      <c r="K45" s="293"/>
      <c r="L45" s="294"/>
      <c r="M45" s="295"/>
      <c r="N45" s="296"/>
      <c r="O45" s="293"/>
      <c r="P45" s="297"/>
      <c r="Q45" s="298"/>
      <c r="R45" s="290"/>
      <c r="S45" s="279"/>
      <c r="T45" s="496"/>
      <c r="U45" s="273"/>
      <c r="V45" s="271"/>
      <c r="W45" s="497"/>
      <c r="X45" s="498"/>
      <c r="Y45" s="280" t="n">
        <f aca="false">SUM(G45:X45)</f>
        <v>0</v>
      </c>
      <c r="Z45" s="267" t="n">
        <f aca="false">Y45*C45</f>
        <v>0</v>
      </c>
      <c r="AA45" s="281" t="n">
        <f aca="false">D45*Y45</f>
        <v>0</v>
      </c>
      <c r="AB45" s="282" t="n">
        <f aca="false">Y45*E45</f>
        <v>0</v>
      </c>
      <c r="AC45" s="499"/>
      <c r="AD45" s="500" t="n">
        <v>3</v>
      </c>
      <c r="AE45" s="499" t="n">
        <v>1</v>
      </c>
      <c r="AF45" s="500"/>
      <c r="AG45" s="499"/>
      <c r="AH45" s="500"/>
      <c r="AI45" s="499"/>
      <c r="AJ45" s="500"/>
      <c r="AK45" s="499"/>
      <c r="AL45" s="500"/>
      <c r="AM45" s="499"/>
      <c r="AN45" s="8"/>
      <c r="AO45" s="8"/>
      <c r="AP45" s="8"/>
      <c r="AQ45" s="8"/>
      <c r="AR45" s="8"/>
      <c r="AS45" s="8"/>
      <c r="AT45" s="8"/>
      <c r="AU45" s="8"/>
      <c r="AV45" s="8"/>
      <c r="AW45" s="8"/>
    </row>
    <row r="46" customFormat="false" ht="12.8" hidden="false" customHeight="false" outlineLevel="0" collapsed="false">
      <c r="A46" s="428" t="s">
        <v>85</v>
      </c>
      <c r="B46" s="267" t="n">
        <v>6567</v>
      </c>
      <c r="C46" s="267" t="n">
        <v>6</v>
      </c>
      <c r="D46" s="267" t="n">
        <v>0.74</v>
      </c>
      <c r="E46" s="495" t="n">
        <v>59</v>
      </c>
      <c r="F46" s="506" t="n">
        <f aca="false">E46*$G$1</f>
        <v>35.4</v>
      </c>
      <c r="G46" s="269"/>
      <c r="H46" s="290"/>
      <c r="I46" s="291"/>
      <c r="J46" s="489"/>
      <c r="K46" s="293"/>
      <c r="L46" s="294"/>
      <c r="M46" s="295"/>
      <c r="N46" s="296"/>
      <c r="O46" s="293"/>
      <c r="P46" s="297"/>
      <c r="Q46" s="298"/>
      <c r="R46" s="290"/>
      <c r="S46" s="279"/>
      <c r="T46" s="496"/>
      <c r="U46" s="273"/>
      <c r="V46" s="271"/>
      <c r="W46" s="497"/>
      <c r="X46" s="498"/>
      <c r="Y46" s="280" t="n">
        <f aca="false">SUM(G46:X46)</f>
        <v>0</v>
      </c>
      <c r="Z46" s="267" t="n">
        <f aca="false">Y46*C46</f>
        <v>0</v>
      </c>
      <c r="AA46" s="281" t="n">
        <f aca="false">D46*Y46</f>
        <v>0</v>
      </c>
      <c r="AB46" s="282" t="n">
        <f aca="false">Y46*E46</f>
        <v>0</v>
      </c>
      <c r="AC46" s="499" t="n">
        <v>5</v>
      </c>
      <c r="AD46" s="500" t="n">
        <v>1</v>
      </c>
      <c r="AE46" s="499"/>
      <c r="AF46" s="500"/>
      <c r="AG46" s="499"/>
      <c r="AH46" s="500"/>
      <c r="AI46" s="499"/>
      <c r="AJ46" s="500"/>
      <c r="AK46" s="499"/>
      <c r="AL46" s="500"/>
      <c r="AM46" s="499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customFormat="false" ht="12.8" hidden="false" customHeight="false" outlineLevel="0" collapsed="false">
      <c r="A47" s="428" t="s">
        <v>86</v>
      </c>
      <c r="B47" s="267" t="n">
        <v>6582</v>
      </c>
      <c r="C47" s="267" t="n">
        <v>6</v>
      </c>
      <c r="D47" s="267" t="n">
        <v>2.84</v>
      </c>
      <c r="E47" s="495" t="n">
        <v>155</v>
      </c>
      <c r="F47" s="506" t="n">
        <f aca="false">E47*$G$1</f>
        <v>93</v>
      </c>
      <c r="G47" s="269"/>
      <c r="H47" s="290"/>
      <c r="I47" s="291"/>
      <c r="J47" s="489"/>
      <c r="K47" s="293"/>
      <c r="L47" s="294"/>
      <c r="M47" s="295"/>
      <c r="N47" s="296"/>
      <c r="O47" s="293"/>
      <c r="P47" s="297"/>
      <c r="Q47" s="298"/>
      <c r="R47" s="290"/>
      <c r="S47" s="279"/>
      <c r="T47" s="496"/>
      <c r="U47" s="273"/>
      <c r="V47" s="271"/>
      <c r="W47" s="497"/>
      <c r="X47" s="498"/>
      <c r="Y47" s="280" t="n">
        <f aca="false">SUM(G47:X47)</f>
        <v>0</v>
      </c>
      <c r="Z47" s="267" t="n">
        <f aca="false">Y47*C47</f>
        <v>0</v>
      </c>
      <c r="AA47" s="281" t="n">
        <f aca="false">D47*Y47</f>
        <v>0</v>
      </c>
      <c r="AB47" s="282" t="n">
        <f aca="false">Y47*E47</f>
        <v>0</v>
      </c>
      <c r="AC47" s="499"/>
      <c r="AD47" s="500"/>
      <c r="AE47" s="499"/>
      <c r="AF47" s="500" t="n">
        <v>6</v>
      </c>
      <c r="AG47" s="499" t="s">
        <v>58</v>
      </c>
      <c r="AH47" s="500"/>
      <c r="AI47" s="499"/>
      <c r="AJ47" s="500"/>
      <c r="AK47" s="499"/>
      <c r="AL47" s="500"/>
      <c r="AM47" s="499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customFormat="false" ht="12.8" hidden="false" customHeight="false" outlineLevel="0" collapsed="false">
      <c r="A48" s="428" t="s">
        <v>87</v>
      </c>
      <c r="B48" s="267" t="n">
        <v>6584</v>
      </c>
      <c r="C48" s="267" t="n">
        <v>10</v>
      </c>
      <c r="D48" s="285" t="n">
        <v>0.26</v>
      </c>
      <c r="E48" s="495" t="n">
        <v>44</v>
      </c>
      <c r="F48" s="506" t="n">
        <f aca="false">E48*$G$1</f>
        <v>26.4</v>
      </c>
      <c r="G48" s="269"/>
      <c r="H48" s="290"/>
      <c r="I48" s="291"/>
      <c r="J48" s="489"/>
      <c r="K48" s="293"/>
      <c r="L48" s="294"/>
      <c r="M48" s="295"/>
      <c r="N48" s="296"/>
      <c r="O48" s="293"/>
      <c r="P48" s="297"/>
      <c r="Q48" s="298"/>
      <c r="R48" s="290"/>
      <c r="S48" s="279"/>
      <c r="T48" s="496"/>
      <c r="U48" s="273"/>
      <c r="V48" s="271"/>
      <c r="W48" s="497"/>
      <c r="X48" s="498"/>
      <c r="Y48" s="280" t="n">
        <f aca="false">SUM(G48:X48)</f>
        <v>0</v>
      </c>
      <c r="Z48" s="267" t="n">
        <f aca="false">Y48*C48</f>
        <v>0</v>
      </c>
      <c r="AA48" s="281" t="n">
        <f aca="false">D48*Y48</f>
        <v>0</v>
      </c>
      <c r="AB48" s="282" t="n">
        <f aca="false">Y48*E48</f>
        <v>0</v>
      </c>
      <c r="AC48" s="499"/>
      <c r="AD48" s="500"/>
      <c r="AE48" s="499"/>
      <c r="AF48" s="500"/>
      <c r="AG48" s="499"/>
      <c r="AH48" s="500"/>
      <c r="AI48" s="499"/>
      <c r="AJ48" s="500"/>
      <c r="AK48" s="499"/>
      <c r="AL48" s="500"/>
      <c r="AM48" s="499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customFormat="false" ht="12.8" hidden="false" customHeight="false" outlineLevel="0" collapsed="false">
      <c r="A49" s="428" t="s">
        <v>188</v>
      </c>
      <c r="B49" s="267"/>
      <c r="C49" s="267" t="n">
        <v>10</v>
      </c>
      <c r="D49" s="285"/>
      <c r="E49" s="495" t="n">
        <v>69</v>
      </c>
      <c r="F49" s="506"/>
      <c r="G49" s="269"/>
      <c r="H49" s="290"/>
      <c r="I49" s="291"/>
      <c r="J49" s="489"/>
      <c r="K49" s="293"/>
      <c r="L49" s="294"/>
      <c r="M49" s="295"/>
      <c r="N49" s="296"/>
      <c r="O49" s="293"/>
      <c r="P49" s="297"/>
      <c r="Q49" s="298"/>
      <c r="R49" s="290"/>
      <c r="S49" s="279"/>
      <c r="T49" s="496"/>
      <c r="U49" s="273"/>
      <c r="V49" s="271"/>
      <c r="W49" s="497"/>
      <c r="X49" s="498"/>
      <c r="Y49" s="280"/>
      <c r="Z49" s="267"/>
      <c r="AA49" s="281"/>
      <c r="AB49" s="282"/>
      <c r="AC49" s="499"/>
      <c r="AD49" s="500"/>
      <c r="AE49" s="499"/>
      <c r="AF49" s="500"/>
      <c r="AG49" s="499"/>
      <c r="AH49" s="500"/>
      <c r="AI49" s="499"/>
      <c r="AJ49" s="500"/>
      <c r="AK49" s="499"/>
      <c r="AL49" s="500"/>
      <c r="AM49" s="499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customFormat="false" ht="12.8" hidden="false" customHeight="false" outlineLevel="0" collapsed="false">
      <c r="A50" s="428" t="s">
        <v>88</v>
      </c>
      <c r="B50" s="267" t="n">
        <v>6592</v>
      </c>
      <c r="C50" s="267" t="n">
        <v>10</v>
      </c>
      <c r="D50" s="267" t="n">
        <v>0.35</v>
      </c>
      <c r="E50" s="495" t="n">
        <v>57</v>
      </c>
      <c r="F50" s="506" t="n">
        <f aca="false">E50*$G$1</f>
        <v>34.2</v>
      </c>
      <c r="G50" s="269"/>
      <c r="H50" s="290"/>
      <c r="I50" s="291"/>
      <c r="J50" s="489"/>
      <c r="K50" s="293"/>
      <c r="L50" s="294"/>
      <c r="M50" s="295"/>
      <c r="N50" s="296"/>
      <c r="O50" s="293"/>
      <c r="P50" s="297"/>
      <c r="Q50" s="298"/>
      <c r="R50" s="290"/>
      <c r="S50" s="279"/>
      <c r="T50" s="496"/>
      <c r="U50" s="273"/>
      <c r="V50" s="271"/>
      <c r="W50" s="497"/>
      <c r="X50" s="498"/>
      <c r="Y50" s="280" t="n">
        <f aca="false">SUM(G50:X50)</f>
        <v>0</v>
      </c>
      <c r="Z50" s="267" t="n">
        <f aca="false">Y50*C50</f>
        <v>0</v>
      </c>
      <c r="AA50" s="281" t="n">
        <f aca="false">D50*Y50</f>
        <v>0</v>
      </c>
      <c r="AB50" s="282" t="n">
        <f aca="false">Y50*E50</f>
        <v>0</v>
      </c>
      <c r="AC50" s="499" t="n">
        <v>10</v>
      </c>
      <c r="AD50" s="500"/>
      <c r="AE50" s="499"/>
      <c r="AF50" s="500"/>
      <c r="AG50" s="499"/>
      <c r="AH50" s="500"/>
      <c r="AI50" s="499"/>
      <c r="AJ50" s="500"/>
      <c r="AK50" s="499"/>
      <c r="AL50" s="500"/>
      <c r="AM50" s="499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customFormat="false" ht="12.8" hidden="false" customHeight="false" outlineLevel="0" collapsed="false">
      <c r="A51" s="428" t="s">
        <v>89</v>
      </c>
      <c r="B51" s="267" t="n">
        <v>6642</v>
      </c>
      <c r="C51" s="267" t="n">
        <v>10</v>
      </c>
      <c r="D51" s="267" t="n">
        <v>2.91</v>
      </c>
      <c r="E51" s="495" t="n">
        <v>173</v>
      </c>
      <c r="F51" s="518" t="n">
        <f aca="false">E51*$G$1</f>
        <v>103.8</v>
      </c>
      <c r="G51" s="307"/>
      <c r="H51" s="290"/>
      <c r="I51" s="291"/>
      <c r="J51" s="489"/>
      <c r="K51" s="293"/>
      <c r="L51" s="294"/>
      <c r="M51" s="295"/>
      <c r="N51" s="296"/>
      <c r="O51" s="293"/>
      <c r="P51" s="297"/>
      <c r="Q51" s="298"/>
      <c r="R51" s="290"/>
      <c r="S51" s="279"/>
      <c r="T51" s="496"/>
      <c r="U51" s="273"/>
      <c r="V51" s="271"/>
      <c r="W51" s="497"/>
      <c r="X51" s="498"/>
      <c r="Y51" s="280" t="n">
        <f aca="false">SUM(G51:X51)</f>
        <v>0</v>
      </c>
      <c r="Z51" s="267" t="n">
        <f aca="false">Y51*C51</f>
        <v>0</v>
      </c>
      <c r="AA51" s="281" t="n">
        <f aca="false">D51*Y51</f>
        <v>0</v>
      </c>
      <c r="AB51" s="282" t="n">
        <f aca="false">Y51*E51</f>
        <v>0</v>
      </c>
      <c r="AC51" s="499"/>
      <c r="AD51" s="500" t="n">
        <v>5</v>
      </c>
      <c r="AE51" s="499" t="n">
        <v>5</v>
      </c>
      <c r="AF51" s="500"/>
      <c r="AG51" s="499"/>
      <c r="AH51" s="500"/>
      <c r="AI51" s="499"/>
      <c r="AJ51" s="500"/>
      <c r="AK51" s="499"/>
      <c r="AL51" s="500"/>
      <c r="AM51" s="499"/>
      <c r="AN51" s="8"/>
      <c r="AO51" s="8"/>
      <c r="AP51" s="8"/>
      <c r="AQ51" s="8"/>
      <c r="AR51" s="8"/>
      <c r="AS51" s="8"/>
      <c r="AT51" s="8"/>
      <c r="AU51" s="8"/>
      <c r="AV51" s="8"/>
      <c r="AW51" s="8"/>
    </row>
    <row r="52" customFormat="false" ht="12.8" hidden="false" customHeight="false" outlineLevel="0" collapsed="false">
      <c r="A52" s="428" t="s">
        <v>90</v>
      </c>
      <c r="B52" s="287" t="n">
        <v>6603</v>
      </c>
      <c r="C52" s="287" t="n">
        <v>1</v>
      </c>
      <c r="D52" s="287" t="n">
        <v>1.54</v>
      </c>
      <c r="E52" s="486" t="n">
        <v>99</v>
      </c>
      <c r="F52" s="379"/>
      <c r="G52" s="372"/>
      <c r="H52" s="290"/>
      <c r="I52" s="291"/>
      <c r="J52" s="489"/>
      <c r="K52" s="293"/>
      <c r="L52" s="294"/>
      <c r="M52" s="295"/>
      <c r="N52" s="296"/>
      <c r="O52" s="293"/>
      <c r="P52" s="297"/>
      <c r="Q52" s="298"/>
      <c r="R52" s="290"/>
      <c r="S52" s="279"/>
      <c r="T52" s="496"/>
      <c r="U52" s="293"/>
      <c r="V52" s="291"/>
      <c r="W52" s="491"/>
      <c r="X52" s="498"/>
      <c r="Y52" s="280" t="n">
        <f aca="false">SUM(G52:X52)</f>
        <v>0</v>
      </c>
      <c r="Z52" s="267" t="n">
        <f aca="false">Y52*C52</f>
        <v>0</v>
      </c>
      <c r="AA52" s="281" t="n">
        <f aca="false">D52*Y52</f>
        <v>0</v>
      </c>
      <c r="AB52" s="282" t="n">
        <f aca="false">Y52*E52</f>
        <v>0</v>
      </c>
      <c r="AC52" s="499"/>
      <c r="AD52" s="500"/>
      <c r="AE52" s="499"/>
      <c r="AF52" s="500"/>
      <c r="AG52" s="499"/>
      <c r="AH52" s="500"/>
      <c r="AI52" s="499"/>
      <c r="AJ52" s="500" t="n">
        <v>1</v>
      </c>
      <c r="AK52" s="499"/>
      <c r="AL52" s="500"/>
      <c r="AM52" s="499"/>
      <c r="AN52" s="8"/>
      <c r="AO52" s="8"/>
      <c r="AP52" s="8"/>
      <c r="AQ52" s="8"/>
      <c r="AR52" s="8"/>
      <c r="AS52" s="8"/>
      <c r="AT52" s="8"/>
      <c r="AU52" s="8"/>
      <c r="AV52" s="8"/>
      <c r="AW52" s="8"/>
    </row>
    <row r="53" customFormat="false" ht="12.8" hidden="false" customHeight="false" outlineLevel="0" collapsed="false">
      <c r="A53" s="428" t="s">
        <v>91</v>
      </c>
      <c r="B53" s="267" t="n">
        <v>6578</v>
      </c>
      <c r="C53" s="267" t="n">
        <v>6</v>
      </c>
      <c r="D53" s="267" t="n">
        <v>0.93</v>
      </c>
      <c r="E53" s="495" t="n">
        <v>69</v>
      </c>
      <c r="F53" s="506" t="n">
        <f aca="false">E53*$G$1</f>
        <v>41.4</v>
      </c>
      <c r="G53" s="289"/>
      <c r="H53" s="290"/>
      <c r="I53" s="291"/>
      <c r="J53" s="489"/>
      <c r="K53" s="293"/>
      <c r="L53" s="294"/>
      <c r="M53" s="295"/>
      <c r="N53" s="296"/>
      <c r="O53" s="293"/>
      <c r="P53" s="297"/>
      <c r="Q53" s="298"/>
      <c r="R53" s="290"/>
      <c r="S53" s="279"/>
      <c r="T53" s="496"/>
      <c r="U53" s="273"/>
      <c r="V53" s="271"/>
      <c r="W53" s="497"/>
      <c r="X53" s="498"/>
      <c r="Y53" s="280" t="n">
        <f aca="false">SUM(G53:X53)</f>
        <v>0</v>
      </c>
      <c r="Z53" s="267" t="n">
        <f aca="false">Y53*C53</f>
        <v>0</v>
      </c>
      <c r="AA53" s="281" t="n">
        <f aca="false">D53*Y53</f>
        <v>0</v>
      </c>
      <c r="AB53" s="282" t="n">
        <f aca="false">Y53*E53</f>
        <v>0</v>
      </c>
      <c r="AC53" s="499"/>
      <c r="AD53" s="500" t="n">
        <v>6</v>
      </c>
      <c r="AE53" s="499"/>
      <c r="AF53" s="500"/>
      <c r="AG53" s="499"/>
      <c r="AH53" s="500"/>
      <c r="AI53" s="499"/>
      <c r="AJ53" s="500"/>
      <c r="AK53" s="499"/>
      <c r="AL53" s="500"/>
      <c r="AM53" s="499"/>
      <c r="AN53" s="8"/>
      <c r="AO53" s="8"/>
      <c r="AP53" s="8"/>
      <c r="AQ53" s="8"/>
      <c r="AR53" s="8"/>
      <c r="AS53" s="8"/>
      <c r="AT53" s="8"/>
      <c r="AU53" s="8"/>
      <c r="AV53" s="8"/>
      <c r="AW53" s="8"/>
    </row>
    <row r="54" customFormat="false" ht="12.8" hidden="false" customHeight="false" outlineLevel="0" collapsed="false">
      <c r="A54" s="428" t="s">
        <v>92</v>
      </c>
      <c r="B54" s="267" t="n">
        <v>6716</v>
      </c>
      <c r="C54" s="267" t="n">
        <v>4</v>
      </c>
      <c r="D54" s="267" t="n">
        <v>4.55</v>
      </c>
      <c r="E54" s="495" t="n">
        <v>225</v>
      </c>
      <c r="F54" s="506" t="n">
        <f aca="false">E54*$G$1</f>
        <v>135</v>
      </c>
      <c r="G54" s="269"/>
      <c r="H54" s="290"/>
      <c r="I54" s="291"/>
      <c r="J54" s="489"/>
      <c r="K54" s="293"/>
      <c r="L54" s="294"/>
      <c r="M54" s="295"/>
      <c r="N54" s="296"/>
      <c r="O54" s="293"/>
      <c r="P54" s="297"/>
      <c r="Q54" s="298"/>
      <c r="R54" s="290"/>
      <c r="S54" s="279"/>
      <c r="T54" s="496"/>
      <c r="U54" s="273"/>
      <c r="V54" s="271"/>
      <c r="W54" s="497"/>
      <c r="X54" s="498"/>
      <c r="Y54" s="280" t="n">
        <f aca="false">SUM(G54:X54)</f>
        <v>0</v>
      </c>
      <c r="Z54" s="267" t="n">
        <f aca="false">Y54*C54</f>
        <v>0</v>
      </c>
      <c r="AA54" s="281" t="n">
        <f aca="false">D54*Y54</f>
        <v>0</v>
      </c>
      <c r="AB54" s="282" t="n">
        <f aca="false">Y54*E54</f>
        <v>0</v>
      </c>
      <c r="AC54" s="499"/>
      <c r="AD54" s="500" t="n">
        <v>1</v>
      </c>
      <c r="AE54" s="499" t="n">
        <v>1</v>
      </c>
      <c r="AF54" s="500" t="n">
        <v>1</v>
      </c>
      <c r="AG54" s="499" t="n">
        <v>1</v>
      </c>
      <c r="AH54" s="500"/>
      <c r="AI54" s="499"/>
      <c r="AJ54" s="500"/>
      <c r="AK54" s="499"/>
      <c r="AL54" s="500"/>
      <c r="AM54" s="499"/>
      <c r="AN54" s="8"/>
      <c r="AO54" s="8"/>
      <c r="AP54" s="8"/>
      <c r="AQ54" s="8"/>
      <c r="AR54" s="8"/>
      <c r="AS54" s="8"/>
      <c r="AT54" s="8"/>
      <c r="AU54" s="8"/>
      <c r="AV54" s="8"/>
      <c r="AW54" s="8"/>
    </row>
    <row r="55" customFormat="false" ht="12.8" hidden="false" customHeight="false" outlineLevel="0" collapsed="false">
      <c r="A55" s="428" t="s">
        <v>93</v>
      </c>
      <c r="B55" s="267" t="n">
        <v>6717</v>
      </c>
      <c r="C55" s="267" t="n">
        <v>12</v>
      </c>
      <c r="D55" s="267" t="n">
        <v>1.25</v>
      </c>
      <c r="E55" s="495" t="n">
        <v>105</v>
      </c>
      <c r="F55" s="506" t="n">
        <f aca="false">E55*$G$1</f>
        <v>63</v>
      </c>
      <c r="G55" s="269"/>
      <c r="H55" s="290"/>
      <c r="I55" s="291"/>
      <c r="J55" s="489"/>
      <c r="K55" s="293"/>
      <c r="L55" s="294"/>
      <c r="M55" s="295"/>
      <c r="N55" s="296"/>
      <c r="O55" s="293"/>
      <c r="P55" s="297"/>
      <c r="Q55" s="298"/>
      <c r="R55" s="290"/>
      <c r="S55" s="279"/>
      <c r="T55" s="496"/>
      <c r="U55" s="273"/>
      <c r="V55" s="271"/>
      <c r="W55" s="497"/>
      <c r="X55" s="498"/>
      <c r="Y55" s="280" t="n">
        <f aca="false">SUM(G55:X55)</f>
        <v>0</v>
      </c>
      <c r="Z55" s="267" t="n">
        <f aca="false">Y55*C55</f>
        <v>0</v>
      </c>
      <c r="AA55" s="281" t="n">
        <f aca="false">D55*Y55</f>
        <v>0</v>
      </c>
      <c r="AB55" s="282" t="n">
        <f aca="false">Y55*E55</f>
        <v>0</v>
      </c>
      <c r="AC55" s="499" t="n">
        <v>1</v>
      </c>
      <c r="AD55" s="500" t="n">
        <v>11</v>
      </c>
      <c r="AE55" s="499" t="s">
        <v>58</v>
      </c>
      <c r="AF55" s="500"/>
      <c r="AG55" s="499"/>
      <c r="AH55" s="500"/>
      <c r="AI55" s="499"/>
      <c r="AJ55" s="500"/>
      <c r="AK55" s="499"/>
      <c r="AL55" s="500"/>
      <c r="AM55" s="499"/>
      <c r="AN55" s="8"/>
      <c r="AO55" s="8"/>
      <c r="AP55" s="8"/>
      <c r="AQ55" s="8"/>
      <c r="AR55" s="8"/>
      <c r="AS55" s="8"/>
      <c r="AT55" s="8"/>
      <c r="AU55" s="8"/>
      <c r="AV55" s="8"/>
      <c r="AW55" s="8"/>
    </row>
    <row r="56" customFormat="false" ht="12.8" hidden="false" customHeight="false" outlineLevel="0" collapsed="false">
      <c r="A56" s="428" t="s">
        <v>94</v>
      </c>
      <c r="B56" s="267" t="n">
        <v>6569</v>
      </c>
      <c r="C56" s="267" t="n">
        <v>1</v>
      </c>
      <c r="D56" s="285" t="n">
        <v>0.9</v>
      </c>
      <c r="E56" s="495" t="n">
        <v>65</v>
      </c>
      <c r="F56" s="506" t="n">
        <f aca="false">E56*$G$1</f>
        <v>39</v>
      </c>
      <c r="G56" s="269"/>
      <c r="H56" s="290"/>
      <c r="I56" s="291"/>
      <c r="J56" s="489"/>
      <c r="K56" s="293"/>
      <c r="L56" s="294"/>
      <c r="M56" s="295"/>
      <c r="N56" s="296"/>
      <c r="O56" s="293"/>
      <c r="P56" s="297"/>
      <c r="Q56" s="298"/>
      <c r="R56" s="290"/>
      <c r="S56" s="279"/>
      <c r="T56" s="496"/>
      <c r="U56" s="273"/>
      <c r="V56" s="271"/>
      <c r="W56" s="497"/>
      <c r="X56" s="498"/>
      <c r="Y56" s="280" t="n">
        <f aca="false">SUM(G56:X56)</f>
        <v>0</v>
      </c>
      <c r="Z56" s="267" t="n">
        <f aca="false">Y56*C56</f>
        <v>0</v>
      </c>
      <c r="AA56" s="281" t="n">
        <f aca="false">D56*Y56</f>
        <v>0</v>
      </c>
      <c r="AB56" s="282" t="n">
        <f aca="false">Y56*E56</f>
        <v>0</v>
      </c>
      <c r="AC56" s="499"/>
      <c r="AD56" s="500"/>
      <c r="AE56" s="499"/>
      <c r="AF56" s="500"/>
      <c r="AG56" s="499" t="n">
        <v>1</v>
      </c>
      <c r="AH56" s="500"/>
      <c r="AI56" s="499" t="s">
        <v>58</v>
      </c>
      <c r="AJ56" s="500"/>
      <c r="AK56" s="499"/>
      <c r="AL56" s="500"/>
      <c r="AM56" s="499"/>
      <c r="AN56" s="8"/>
      <c r="AO56" s="8"/>
      <c r="AP56" s="8"/>
      <c r="AQ56" s="8"/>
      <c r="AR56" s="8"/>
      <c r="AS56" s="8"/>
      <c r="AT56" s="8"/>
      <c r="AU56" s="8"/>
      <c r="AV56" s="8"/>
      <c r="AW56" s="8"/>
    </row>
    <row r="57" customFormat="false" ht="12.8" hidden="false" customHeight="false" outlineLevel="0" collapsed="false">
      <c r="A57" s="502" t="s">
        <v>95</v>
      </c>
      <c r="B57" s="533" t="n">
        <v>100003</v>
      </c>
      <c r="C57" s="533" t="n">
        <f aca="false">SUM(C45:C56)</f>
        <v>80</v>
      </c>
      <c r="D57" s="534" t="n">
        <f aca="false">SUM(D45:D56)</f>
        <v>18.57</v>
      </c>
      <c r="E57" s="535" t="n">
        <f aca="false">SUM(E45:E56)</f>
        <v>1243</v>
      </c>
      <c r="F57" s="506" t="n">
        <f aca="false">E57*$G$1</f>
        <v>745.8</v>
      </c>
      <c r="G57" s="269"/>
      <c r="H57" s="290"/>
      <c r="I57" s="291"/>
      <c r="J57" s="489"/>
      <c r="K57" s="293"/>
      <c r="L57" s="294"/>
      <c r="M57" s="295"/>
      <c r="N57" s="296"/>
      <c r="O57" s="293"/>
      <c r="P57" s="297"/>
      <c r="Q57" s="298"/>
      <c r="R57" s="290"/>
      <c r="S57" s="279"/>
      <c r="T57" s="496"/>
      <c r="U57" s="311"/>
      <c r="V57" s="309"/>
      <c r="W57" s="536"/>
      <c r="X57" s="498"/>
      <c r="Y57" s="280" t="n">
        <f aca="false">SUM(G57:X57)</f>
        <v>0</v>
      </c>
      <c r="Z57" s="267" t="n">
        <f aca="false">Y57*C57</f>
        <v>0</v>
      </c>
      <c r="AA57" s="281" t="n">
        <f aca="false">D57*Y57</f>
        <v>0</v>
      </c>
      <c r="AB57" s="282" t="n">
        <f aca="false">Y57*E57</f>
        <v>0</v>
      </c>
      <c r="AC57" s="499" t="n">
        <f aca="false">SUM(AC45:AC56)</f>
        <v>16</v>
      </c>
      <c r="AD57" s="500" t="n">
        <f aca="false">SUM(AD45:AD56)</f>
        <v>27</v>
      </c>
      <c r="AE57" s="499" t="n">
        <f aca="false">SUM(AE45:AE56)</f>
        <v>7</v>
      </c>
      <c r="AF57" s="500" t="n">
        <f aca="false">SUM(AF45:AF56)</f>
        <v>7</v>
      </c>
      <c r="AG57" s="499" t="n">
        <f aca="false">SUM(AG45:AG56)</f>
        <v>2</v>
      </c>
      <c r="AH57" s="500" t="n">
        <f aca="false">SUM(AH45:AH56)</f>
        <v>0</v>
      </c>
      <c r="AI57" s="499" t="n">
        <f aca="false">SUM(AI45:AI56)</f>
        <v>0</v>
      </c>
      <c r="AJ57" s="500" t="n">
        <f aca="false">SUM(AJ45:AJ56)</f>
        <v>1</v>
      </c>
      <c r="AK57" s="499" t="n">
        <f aca="false">SUM(AK45:AK56)</f>
        <v>0</v>
      </c>
      <c r="AL57" s="500" t="n">
        <f aca="false">SUM(AL45:AL56)</f>
        <v>0</v>
      </c>
      <c r="AM57" s="499" t="n">
        <f aca="false">SUM(AM45:AM56)</f>
        <v>0</v>
      </c>
      <c r="AN57" s="8"/>
      <c r="AO57" s="8"/>
      <c r="AP57" s="8"/>
      <c r="AQ57" s="8"/>
      <c r="AR57" s="8"/>
      <c r="AS57" s="8"/>
      <c r="AT57" s="8"/>
      <c r="AU57" s="8"/>
      <c r="AV57" s="8"/>
      <c r="AW57" s="8"/>
    </row>
    <row r="58" customFormat="false" ht="15" hidden="false" customHeight="false" outlineLevel="0" collapsed="false">
      <c r="A58" s="474" t="s">
        <v>96</v>
      </c>
      <c r="B58" s="544"/>
      <c r="C58" s="544"/>
      <c r="D58" s="545"/>
      <c r="E58" s="546"/>
      <c r="F58" s="538" t="n">
        <f aca="false">E58*$G$1</f>
        <v>0</v>
      </c>
      <c r="G58" s="539"/>
      <c r="H58" s="512"/>
      <c r="I58" s="512"/>
      <c r="J58" s="512"/>
      <c r="K58" s="512"/>
      <c r="L58" s="512"/>
      <c r="M58" s="512"/>
      <c r="N58" s="540"/>
      <c r="O58" s="541"/>
      <c r="P58" s="541"/>
      <c r="Q58" s="541"/>
      <c r="R58" s="541"/>
      <c r="S58" s="512"/>
      <c r="T58" s="512"/>
      <c r="U58" s="512"/>
      <c r="V58" s="512"/>
      <c r="W58" s="512"/>
      <c r="X58" s="513"/>
      <c r="Y58" s="547"/>
      <c r="Z58" s="544"/>
      <c r="AA58" s="548"/>
      <c r="AB58" s="549"/>
      <c r="AC58" s="550"/>
      <c r="AD58" s="550"/>
      <c r="AE58" s="550"/>
      <c r="AF58" s="550"/>
      <c r="AG58" s="550"/>
      <c r="AH58" s="550"/>
      <c r="AI58" s="550"/>
      <c r="AJ58" s="550"/>
      <c r="AK58" s="550"/>
      <c r="AL58" s="550"/>
      <c r="AM58" s="550"/>
      <c r="AN58" s="8"/>
      <c r="AO58" s="8"/>
      <c r="AP58" s="8"/>
      <c r="AQ58" s="8"/>
      <c r="AR58" s="8"/>
      <c r="AS58" s="8"/>
      <c r="AT58" s="8"/>
      <c r="AU58" s="8"/>
      <c r="AV58" s="8"/>
      <c r="AW58" s="8"/>
    </row>
    <row r="59" customFormat="false" ht="12.8" hidden="false" customHeight="false" outlineLevel="0" collapsed="false">
      <c r="A59" s="428" t="s">
        <v>189</v>
      </c>
      <c r="B59" s="267" t="n">
        <v>8121</v>
      </c>
      <c r="C59" s="267" t="n">
        <v>8</v>
      </c>
      <c r="D59" s="285" t="n">
        <v>1.37</v>
      </c>
      <c r="E59" s="495" t="n">
        <v>95</v>
      </c>
      <c r="F59" s="506" t="n">
        <f aca="false">E59*$G$1</f>
        <v>57</v>
      </c>
      <c r="G59" s="269"/>
      <c r="H59" s="290"/>
      <c r="I59" s="291"/>
      <c r="J59" s="489"/>
      <c r="K59" s="293"/>
      <c r="L59" s="294"/>
      <c r="M59" s="295"/>
      <c r="N59" s="296"/>
      <c r="O59" s="293"/>
      <c r="P59" s="297"/>
      <c r="Q59" s="298"/>
      <c r="R59" s="290"/>
      <c r="S59" s="279"/>
      <c r="T59" s="496"/>
      <c r="U59" s="273"/>
      <c r="V59" s="271"/>
      <c r="W59" s="497"/>
      <c r="X59" s="498"/>
      <c r="Y59" s="280" t="n">
        <f aca="false">SUM(G59:X59)</f>
        <v>0</v>
      </c>
      <c r="Z59" s="267" t="n">
        <f aca="false">Y59*C59</f>
        <v>0</v>
      </c>
      <c r="AA59" s="281" t="n">
        <f aca="false">D59*Y59</f>
        <v>0</v>
      </c>
      <c r="AB59" s="282" t="n">
        <f aca="false">Y59*E59</f>
        <v>0</v>
      </c>
      <c r="AC59" s="499" t="n">
        <v>2</v>
      </c>
      <c r="AD59" s="500" t="n">
        <v>5</v>
      </c>
      <c r="AE59" s="499" t="n">
        <v>1</v>
      </c>
      <c r="AF59" s="500"/>
      <c r="AG59" s="499"/>
      <c r="AH59" s="500"/>
      <c r="AI59" s="499"/>
      <c r="AJ59" s="500"/>
      <c r="AK59" s="499"/>
      <c r="AL59" s="500"/>
      <c r="AM59" s="499"/>
      <c r="AN59" s="8"/>
      <c r="AO59" s="8"/>
      <c r="AP59" s="8"/>
      <c r="AQ59" s="8"/>
      <c r="AR59" s="8"/>
      <c r="AS59" s="8"/>
      <c r="AT59" s="8"/>
      <c r="AU59" s="8"/>
      <c r="AV59" s="8"/>
      <c r="AW59" s="8"/>
    </row>
    <row r="60" customFormat="false" ht="12.8" hidden="false" customHeight="false" outlineLevel="0" collapsed="false">
      <c r="A60" s="428" t="s">
        <v>190</v>
      </c>
      <c r="B60" s="287" t="n">
        <v>8392</v>
      </c>
      <c r="C60" s="287" t="n">
        <v>3</v>
      </c>
      <c r="D60" s="349" t="n">
        <v>2.72</v>
      </c>
      <c r="E60" s="486" t="n">
        <v>187</v>
      </c>
      <c r="F60" s="506" t="n">
        <f aca="false">E60*$G$1</f>
        <v>112.2</v>
      </c>
      <c r="G60" s="269"/>
      <c r="H60" s="290"/>
      <c r="I60" s="291"/>
      <c r="J60" s="489"/>
      <c r="K60" s="293"/>
      <c r="L60" s="294"/>
      <c r="M60" s="295"/>
      <c r="N60" s="296"/>
      <c r="O60" s="293"/>
      <c r="P60" s="297"/>
      <c r="Q60" s="298"/>
      <c r="R60" s="290"/>
      <c r="S60" s="279"/>
      <c r="T60" s="496"/>
      <c r="U60" s="293"/>
      <c r="V60" s="291"/>
      <c r="W60" s="491"/>
      <c r="X60" s="498"/>
      <c r="Y60" s="280" t="n">
        <f aca="false">SUM(G60:X60)</f>
        <v>0</v>
      </c>
      <c r="Z60" s="267" t="n">
        <f aca="false">Y60*C60</f>
        <v>0</v>
      </c>
      <c r="AA60" s="281" t="n">
        <f aca="false">D60*Y60</f>
        <v>0</v>
      </c>
      <c r="AB60" s="282" t="n">
        <f aca="false">Y60*E60</f>
        <v>0</v>
      </c>
      <c r="AC60" s="499"/>
      <c r="AD60" s="500"/>
      <c r="AE60" s="499"/>
      <c r="AF60" s="500"/>
      <c r="AG60" s="499"/>
      <c r="AH60" s="500" t="n">
        <v>1</v>
      </c>
      <c r="AI60" s="499" t="n">
        <v>1</v>
      </c>
      <c r="AJ60" s="500" t="n">
        <v>1</v>
      </c>
      <c r="AK60" s="499"/>
      <c r="AL60" s="500"/>
      <c r="AM60" s="499"/>
      <c r="AN60" s="8"/>
      <c r="AO60" s="8"/>
      <c r="AP60" s="8"/>
      <c r="AQ60" s="8"/>
      <c r="AR60" s="8"/>
      <c r="AS60" s="8"/>
      <c r="AT60" s="8"/>
      <c r="AU60" s="8"/>
      <c r="AV60" s="8"/>
      <c r="AW60" s="8"/>
    </row>
    <row r="61" customFormat="false" ht="12.8" hidden="false" customHeight="false" outlineLevel="0" collapsed="false">
      <c r="A61" s="428" t="s">
        <v>191</v>
      </c>
      <c r="B61" s="267" t="n">
        <v>8417</v>
      </c>
      <c r="C61" s="267" t="n">
        <v>1</v>
      </c>
      <c r="D61" s="267" t="n">
        <v>7.15</v>
      </c>
      <c r="E61" s="495" t="n">
        <v>359</v>
      </c>
      <c r="F61" s="506" t="n">
        <f aca="false">E61*$G$1</f>
        <v>215.4</v>
      </c>
      <c r="G61" s="269"/>
      <c r="H61" s="290"/>
      <c r="I61" s="291"/>
      <c r="J61" s="489"/>
      <c r="K61" s="293"/>
      <c r="L61" s="294"/>
      <c r="M61" s="295"/>
      <c r="N61" s="296"/>
      <c r="O61" s="293"/>
      <c r="P61" s="297"/>
      <c r="Q61" s="298"/>
      <c r="R61" s="290"/>
      <c r="S61" s="279"/>
      <c r="T61" s="496"/>
      <c r="U61" s="273"/>
      <c r="V61" s="271"/>
      <c r="W61" s="497"/>
      <c r="X61" s="498"/>
      <c r="Y61" s="280" t="n">
        <f aca="false">SUM(G61:X61)</f>
        <v>0</v>
      </c>
      <c r="Z61" s="267" t="n">
        <f aca="false">Y61*C61</f>
        <v>0</v>
      </c>
      <c r="AA61" s="281" t="n">
        <f aca="false">D61*Y61</f>
        <v>0</v>
      </c>
      <c r="AB61" s="282" t="n">
        <f aca="false">Y61*E61</f>
        <v>0</v>
      </c>
      <c r="AC61" s="499"/>
      <c r="AD61" s="500"/>
      <c r="AE61" s="499"/>
      <c r="AF61" s="500"/>
      <c r="AG61" s="499"/>
      <c r="AH61" s="500"/>
      <c r="AI61" s="499"/>
      <c r="AJ61" s="500"/>
      <c r="AK61" s="499"/>
      <c r="AL61" s="500"/>
      <c r="AM61" s="499" t="n">
        <v>1</v>
      </c>
      <c r="AN61" s="8"/>
      <c r="AO61" s="8"/>
      <c r="AP61" s="8"/>
      <c r="AQ61" s="8"/>
      <c r="AR61" s="8"/>
      <c r="AS61" s="8"/>
      <c r="AT61" s="8"/>
      <c r="AU61" s="8"/>
      <c r="AV61" s="8"/>
      <c r="AW61" s="8"/>
    </row>
    <row r="62" customFormat="false" ht="12.8" hidden="false" customHeight="false" outlineLevel="0" collapsed="false">
      <c r="A62" s="428" t="s">
        <v>192</v>
      </c>
      <c r="B62" s="267" t="n">
        <v>8440</v>
      </c>
      <c r="C62" s="267" t="n">
        <v>4</v>
      </c>
      <c r="D62" s="285" t="n">
        <v>3.13</v>
      </c>
      <c r="E62" s="495" t="n">
        <v>219</v>
      </c>
      <c r="F62" s="506" t="n">
        <f aca="false">E62*$G$1</f>
        <v>131.4</v>
      </c>
      <c r="G62" s="269"/>
      <c r="H62" s="290"/>
      <c r="I62" s="291"/>
      <c r="J62" s="489"/>
      <c r="K62" s="293"/>
      <c r="L62" s="294"/>
      <c r="M62" s="295"/>
      <c r="N62" s="296"/>
      <c r="O62" s="293"/>
      <c r="P62" s="297"/>
      <c r="Q62" s="298"/>
      <c r="R62" s="290"/>
      <c r="S62" s="279"/>
      <c r="T62" s="496"/>
      <c r="U62" s="273"/>
      <c r="V62" s="271"/>
      <c r="W62" s="497"/>
      <c r="X62" s="498"/>
      <c r="Y62" s="280" t="n">
        <f aca="false">SUM(G62:X62)</f>
        <v>0</v>
      </c>
      <c r="Z62" s="267" t="n">
        <f aca="false">Y62*C62</f>
        <v>0</v>
      </c>
      <c r="AA62" s="281" t="n">
        <f aca="false">D62*Y62</f>
        <v>0</v>
      </c>
      <c r="AB62" s="282" t="n">
        <f aca="false">Y62*E62</f>
        <v>0</v>
      </c>
      <c r="AC62" s="499"/>
      <c r="AD62" s="500"/>
      <c r="AE62" s="499"/>
      <c r="AF62" s="500"/>
      <c r="AG62" s="499"/>
      <c r="AH62" s="500"/>
      <c r="AI62" s="499" t="n">
        <v>1</v>
      </c>
      <c r="AJ62" s="500" t="n">
        <v>3</v>
      </c>
      <c r="AK62" s="499"/>
      <c r="AL62" s="500"/>
      <c r="AM62" s="499"/>
      <c r="AN62" s="8"/>
      <c r="AO62" s="8"/>
      <c r="AP62" s="8"/>
      <c r="AQ62" s="8"/>
      <c r="AR62" s="8"/>
      <c r="AS62" s="8"/>
      <c r="AT62" s="8"/>
      <c r="AU62" s="8"/>
      <c r="AV62" s="8"/>
      <c r="AW62" s="8"/>
    </row>
    <row r="63" customFormat="false" ht="12.8" hidden="false" customHeight="false" outlineLevel="0" collapsed="false">
      <c r="A63" s="428" t="s">
        <v>193</v>
      </c>
      <c r="B63" s="287" t="n">
        <v>7998</v>
      </c>
      <c r="C63" s="287" t="n">
        <v>10</v>
      </c>
      <c r="D63" s="349" t="n">
        <v>0.23</v>
      </c>
      <c r="E63" s="486" t="n">
        <v>52</v>
      </c>
      <c r="F63" s="506" t="n">
        <f aca="false">E63*$G$1</f>
        <v>31.2</v>
      </c>
      <c r="G63" s="269"/>
      <c r="H63" s="290"/>
      <c r="I63" s="291"/>
      <c r="J63" s="489"/>
      <c r="K63" s="293"/>
      <c r="L63" s="294"/>
      <c r="M63" s="295"/>
      <c r="N63" s="296"/>
      <c r="O63" s="293"/>
      <c r="P63" s="297"/>
      <c r="Q63" s="298"/>
      <c r="R63" s="290"/>
      <c r="S63" s="279"/>
      <c r="T63" s="496"/>
      <c r="U63" s="293"/>
      <c r="V63" s="291"/>
      <c r="W63" s="491"/>
      <c r="X63" s="498"/>
      <c r="Y63" s="280" t="n">
        <f aca="false">SUM(G63:X63)</f>
        <v>0</v>
      </c>
      <c r="Z63" s="267" t="n">
        <f aca="false">Y63*C63</f>
        <v>0</v>
      </c>
      <c r="AA63" s="281" t="n">
        <f aca="false">D63*Y63</f>
        <v>0</v>
      </c>
      <c r="AB63" s="282" t="n">
        <f aca="false">Y63*E63</f>
        <v>0</v>
      </c>
      <c r="AC63" s="499" t="n">
        <v>10</v>
      </c>
      <c r="AD63" s="500"/>
      <c r="AE63" s="499"/>
      <c r="AF63" s="500"/>
      <c r="AG63" s="499"/>
      <c r="AH63" s="500"/>
      <c r="AI63" s="499"/>
      <c r="AJ63" s="500"/>
      <c r="AK63" s="499"/>
      <c r="AL63" s="500"/>
      <c r="AM63" s="499"/>
      <c r="AN63" s="8"/>
      <c r="AO63" s="8"/>
      <c r="AP63" s="8"/>
      <c r="AQ63" s="8"/>
      <c r="AR63" s="8"/>
      <c r="AS63" s="8"/>
      <c r="AT63" s="8"/>
      <c r="AU63" s="8"/>
      <c r="AV63" s="8"/>
      <c r="AW63" s="8"/>
    </row>
    <row r="64" customFormat="false" ht="12.8" hidden="false" customHeight="false" outlineLevel="0" collapsed="false">
      <c r="A64" s="428" t="s">
        <v>194</v>
      </c>
      <c r="B64" s="267" t="n">
        <v>8352</v>
      </c>
      <c r="C64" s="267" t="n">
        <v>1</v>
      </c>
      <c r="D64" s="267" t="n">
        <v>0.9</v>
      </c>
      <c r="E64" s="495" t="n">
        <v>49</v>
      </c>
      <c r="F64" s="506" t="n">
        <f aca="false">E64*$G$1</f>
        <v>29.4</v>
      </c>
      <c r="G64" s="269"/>
      <c r="H64" s="290"/>
      <c r="I64" s="291"/>
      <c r="J64" s="489"/>
      <c r="K64" s="293"/>
      <c r="L64" s="294"/>
      <c r="M64" s="295"/>
      <c r="N64" s="296"/>
      <c r="O64" s="293"/>
      <c r="P64" s="297"/>
      <c r="Q64" s="298"/>
      <c r="R64" s="290"/>
      <c r="S64" s="279"/>
      <c r="T64" s="496"/>
      <c r="U64" s="273"/>
      <c r="V64" s="271"/>
      <c r="W64" s="497"/>
      <c r="X64" s="498"/>
      <c r="Y64" s="280" t="n">
        <f aca="false">SUM(G64:X64)</f>
        <v>0</v>
      </c>
      <c r="Z64" s="267" t="n">
        <f aca="false">Y64*C64</f>
        <v>0</v>
      </c>
      <c r="AA64" s="281" t="n">
        <f aca="false">D64*Y64</f>
        <v>0</v>
      </c>
      <c r="AB64" s="282" t="n">
        <f aca="false">Y64*E64</f>
        <v>0</v>
      </c>
      <c r="AC64" s="499"/>
      <c r="AD64" s="500"/>
      <c r="AE64" s="499" t="n">
        <v>1</v>
      </c>
      <c r="AF64" s="500"/>
      <c r="AG64" s="499"/>
      <c r="AH64" s="500"/>
      <c r="AI64" s="499"/>
      <c r="AJ64" s="500"/>
      <c r="AK64" s="499"/>
      <c r="AL64" s="500"/>
      <c r="AM64" s="499"/>
      <c r="AN64" s="8"/>
      <c r="AO64" s="8"/>
      <c r="AP64" s="8"/>
      <c r="AQ64" s="8"/>
      <c r="AR64" s="8"/>
      <c r="AS64" s="8"/>
      <c r="AT64" s="8"/>
      <c r="AU64" s="8"/>
      <c r="AV64" s="8"/>
      <c r="AW64" s="8"/>
    </row>
    <row r="65" customFormat="false" ht="12.8" hidden="false" customHeight="false" outlineLevel="0" collapsed="false">
      <c r="A65" s="428" t="s">
        <v>195</v>
      </c>
      <c r="B65" s="287" t="n">
        <v>8062</v>
      </c>
      <c r="C65" s="287" t="n">
        <v>7</v>
      </c>
      <c r="D65" s="349" t="n">
        <v>2.35</v>
      </c>
      <c r="E65" s="486" t="n">
        <v>137</v>
      </c>
      <c r="F65" s="506" t="n">
        <f aca="false">E65*$G$1</f>
        <v>82.2</v>
      </c>
      <c r="G65" s="269"/>
      <c r="H65" s="290"/>
      <c r="I65" s="291"/>
      <c r="J65" s="489"/>
      <c r="K65" s="293"/>
      <c r="L65" s="294"/>
      <c r="M65" s="295"/>
      <c r="N65" s="296"/>
      <c r="O65" s="293"/>
      <c r="P65" s="297"/>
      <c r="Q65" s="298"/>
      <c r="R65" s="290"/>
      <c r="S65" s="279"/>
      <c r="T65" s="496"/>
      <c r="U65" s="293"/>
      <c r="V65" s="291"/>
      <c r="W65" s="491"/>
      <c r="X65" s="498"/>
      <c r="Y65" s="280" t="n">
        <f aca="false">SUM(G65:X65)</f>
        <v>0</v>
      </c>
      <c r="Z65" s="267" t="n">
        <f aca="false">Y65*C65</f>
        <v>0</v>
      </c>
      <c r="AA65" s="281" t="n">
        <f aca="false">D65*Y65</f>
        <v>0</v>
      </c>
      <c r="AB65" s="282" t="n">
        <f aca="false">Y65*E65</f>
        <v>0</v>
      </c>
      <c r="AC65" s="499"/>
      <c r="AD65" s="500"/>
      <c r="AE65" s="499" t="n">
        <v>4</v>
      </c>
      <c r="AF65" s="500"/>
      <c r="AG65" s="499" t="n">
        <v>3</v>
      </c>
      <c r="AH65" s="500"/>
      <c r="AI65" s="499"/>
      <c r="AJ65" s="500"/>
      <c r="AK65" s="499"/>
      <c r="AL65" s="500"/>
      <c r="AM65" s="499"/>
      <c r="AN65" s="8"/>
      <c r="AO65" s="8"/>
      <c r="AP65" s="8"/>
      <c r="AQ65" s="8"/>
      <c r="AR65" s="8"/>
      <c r="AS65" s="8"/>
      <c r="AT65" s="8"/>
      <c r="AU65" s="8"/>
      <c r="AV65" s="8"/>
      <c r="AW65" s="8"/>
    </row>
    <row r="66" customFormat="false" ht="12.8" hidden="false" customHeight="false" outlineLevel="0" collapsed="false">
      <c r="A66" s="428" t="s">
        <v>196</v>
      </c>
      <c r="B66" s="350" t="n">
        <v>8391</v>
      </c>
      <c r="C66" s="350" t="n">
        <v>3</v>
      </c>
      <c r="D66" s="351" t="n">
        <v>1.57</v>
      </c>
      <c r="E66" s="551" t="n">
        <v>125</v>
      </c>
      <c r="F66" s="518" t="n">
        <f aca="false">E66*$G$1</f>
        <v>75</v>
      </c>
      <c r="G66" s="269"/>
      <c r="H66" s="290"/>
      <c r="I66" s="291"/>
      <c r="J66" s="489"/>
      <c r="K66" s="293"/>
      <c r="L66" s="294"/>
      <c r="M66" s="295"/>
      <c r="N66" s="296"/>
      <c r="O66" s="293"/>
      <c r="P66" s="297"/>
      <c r="Q66" s="298"/>
      <c r="R66" s="290"/>
      <c r="S66" s="279"/>
      <c r="T66" s="496"/>
      <c r="U66" s="273"/>
      <c r="V66" s="271"/>
      <c r="W66" s="497"/>
      <c r="X66" s="498"/>
      <c r="Y66" s="280" t="n">
        <f aca="false">SUM(G66:X66)</f>
        <v>0</v>
      </c>
      <c r="Z66" s="267" t="n">
        <f aca="false">Y66*C66</f>
        <v>0</v>
      </c>
      <c r="AA66" s="281" t="n">
        <f aca="false">D66*Y66</f>
        <v>0</v>
      </c>
      <c r="AB66" s="282" t="n">
        <f aca="false">Y66*E66</f>
        <v>0</v>
      </c>
      <c r="AC66" s="499"/>
      <c r="AD66" s="500"/>
      <c r="AE66" s="499"/>
      <c r="AF66" s="500"/>
      <c r="AG66" s="499"/>
      <c r="AH66" s="500" t="n">
        <v>1</v>
      </c>
      <c r="AI66" s="499" t="n">
        <v>1</v>
      </c>
      <c r="AJ66" s="500" t="n">
        <v>1</v>
      </c>
      <c r="AK66" s="499"/>
      <c r="AL66" s="500"/>
      <c r="AM66" s="499"/>
      <c r="AN66" s="8"/>
      <c r="AO66" s="8"/>
      <c r="AP66" s="8"/>
      <c r="AQ66" s="8"/>
      <c r="AR66" s="8"/>
      <c r="AS66" s="8"/>
      <c r="AT66" s="8"/>
      <c r="AU66" s="8"/>
      <c r="AV66" s="8"/>
      <c r="AW66" s="8"/>
    </row>
    <row r="67" customFormat="false" ht="12.8" hidden="false" customHeight="false" outlineLevel="0" collapsed="false">
      <c r="A67" s="428" t="s">
        <v>197</v>
      </c>
      <c r="B67" s="350" t="n">
        <v>8390</v>
      </c>
      <c r="C67" s="350" t="n">
        <v>1</v>
      </c>
      <c r="D67" s="351" t="n">
        <v>1.66</v>
      </c>
      <c r="E67" s="551" t="n">
        <v>105</v>
      </c>
      <c r="F67" s="518" t="n">
        <f aca="false">E67*$G$1</f>
        <v>63</v>
      </c>
      <c r="G67" s="307"/>
      <c r="H67" s="290"/>
      <c r="I67" s="291"/>
      <c r="J67" s="489"/>
      <c r="K67" s="293"/>
      <c r="L67" s="294"/>
      <c r="M67" s="295"/>
      <c r="N67" s="296"/>
      <c r="O67" s="293"/>
      <c r="P67" s="297"/>
      <c r="Q67" s="298"/>
      <c r="R67" s="290"/>
      <c r="S67" s="279"/>
      <c r="T67" s="496"/>
      <c r="U67" s="273"/>
      <c r="V67" s="271"/>
      <c r="W67" s="497"/>
      <c r="X67" s="498"/>
      <c r="Y67" s="280" t="n">
        <f aca="false">SUM(G67:X67)</f>
        <v>0</v>
      </c>
      <c r="Z67" s="267" t="n">
        <f aca="false">Y67*C67</f>
        <v>0</v>
      </c>
      <c r="AA67" s="281" t="n">
        <f aca="false">D67*Y67</f>
        <v>0</v>
      </c>
      <c r="AB67" s="282" t="n">
        <f aca="false">Y67*E67</f>
        <v>0</v>
      </c>
      <c r="AC67" s="499"/>
      <c r="AD67" s="500"/>
      <c r="AE67" s="499"/>
      <c r="AF67" s="500"/>
      <c r="AG67" s="499"/>
      <c r="AH67" s="500"/>
      <c r="AI67" s="499"/>
      <c r="AJ67" s="500"/>
      <c r="AK67" s="499" t="n">
        <v>1</v>
      </c>
      <c r="AL67" s="500"/>
      <c r="AM67" s="499"/>
      <c r="AN67" s="8"/>
      <c r="AO67" s="8"/>
      <c r="AP67" s="8"/>
      <c r="AQ67" s="8"/>
      <c r="AR67" s="8"/>
      <c r="AS67" s="8"/>
      <c r="AT67" s="8"/>
      <c r="AU67" s="8"/>
      <c r="AV67" s="8"/>
      <c r="AW67" s="8"/>
    </row>
    <row r="68" customFormat="false" ht="15" hidden="false" customHeight="false" outlineLevel="0" collapsed="false">
      <c r="A68" s="502" t="s">
        <v>106</v>
      </c>
      <c r="B68" s="552" t="n">
        <v>100005</v>
      </c>
      <c r="C68" s="552" t="n">
        <f aca="false">SUM(C59:C67)</f>
        <v>38</v>
      </c>
      <c r="D68" s="553" t="n">
        <v>17.95</v>
      </c>
      <c r="E68" s="554" t="n">
        <v>1328</v>
      </c>
      <c r="F68" s="258"/>
      <c r="G68" s="259"/>
      <c r="H68" s="290"/>
      <c r="I68" s="291"/>
      <c r="J68" s="489"/>
      <c r="K68" s="293"/>
      <c r="L68" s="294"/>
      <c r="M68" s="295"/>
      <c r="N68" s="296"/>
      <c r="O68" s="293"/>
      <c r="P68" s="297"/>
      <c r="Q68" s="298"/>
      <c r="R68" s="290"/>
      <c r="S68" s="279"/>
      <c r="T68" s="496"/>
      <c r="U68" s="273"/>
      <c r="V68" s="271"/>
      <c r="W68" s="497"/>
      <c r="X68" s="498"/>
      <c r="Y68" s="280" t="n">
        <f aca="false">SUM(G68:X68)</f>
        <v>0</v>
      </c>
      <c r="Z68" s="267" t="n">
        <f aca="false">Y68*C68</f>
        <v>0</v>
      </c>
      <c r="AA68" s="281" t="n">
        <f aca="false">D68*Y68</f>
        <v>0</v>
      </c>
      <c r="AB68" s="282" t="n">
        <f aca="false">Y68*E68</f>
        <v>0</v>
      </c>
      <c r="AC68" s="499" t="n">
        <f aca="false">SUM(AC59:AC67)</f>
        <v>12</v>
      </c>
      <c r="AD68" s="500" t="n">
        <f aca="false">SUM(AD59:AD67)</f>
        <v>5</v>
      </c>
      <c r="AE68" s="499" t="n">
        <f aca="false">SUM(AE59:AE67)</f>
        <v>6</v>
      </c>
      <c r="AF68" s="500" t="n">
        <f aca="false">SUM(AF59:AF67)</f>
        <v>0</v>
      </c>
      <c r="AG68" s="499" t="n">
        <f aca="false">SUM(AG59:AG67)</f>
        <v>3</v>
      </c>
      <c r="AH68" s="500" t="n">
        <f aca="false">SUM(AH59:AH67)</f>
        <v>2</v>
      </c>
      <c r="AI68" s="499" t="n">
        <f aca="false">SUM(AI59:AI67)</f>
        <v>3</v>
      </c>
      <c r="AJ68" s="500" t="n">
        <v>5</v>
      </c>
      <c r="AK68" s="499" t="n">
        <f aca="false">SUM(AK59:AK67)</f>
        <v>1</v>
      </c>
      <c r="AL68" s="500" t="n">
        <v>5</v>
      </c>
      <c r="AM68" s="499" t="n">
        <f aca="false">SUM(AM59:AM67)</f>
        <v>1</v>
      </c>
      <c r="AN68" s="8"/>
      <c r="AO68" s="8"/>
      <c r="AP68" s="8"/>
      <c r="AQ68" s="8"/>
      <c r="AR68" s="8"/>
      <c r="AS68" s="8"/>
      <c r="AT68" s="8"/>
      <c r="AU68" s="8"/>
      <c r="AV68" s="8"/>
      <c r="AW68" s="8"/>
    </row>
    <row r="69" customFormat="false" ht="12.8" hidden="false" customHeight="false" outlineLevel="0" collapsed="false">
      <c r="A69" s="555" t="s">
        <v>107</v>
      </c>
      <c r="B69" s="556"/>
      <c r="C69" s="556"/>
      <c r="D69" s="556"/>
      <c r="E69" s="477"/>
      <c r="F69" s="538" t="n">
        <f aca="false">E69*$G$1</f>
        <v>0</v>
      </c>
      <c r="G69" s="557"/>
      <c r="H69" s="512"/>
      <c r="I69" s="512"/>
      <c r="J69" s="512"/>
      <c r="K69" s="512"/>
      <c r="L69" s="512"/>
      <c r="M69" s="512"/>
      <c r="N69" s="540"/>
      <c r="O69" s="541"/>
      <c r="P69" s="541"/>
      <c r="Q69" s="541"/>
      <c r="R69" s="541"/>
      <c r="S69" s="512"/>
      <c r="T69" s="512"/>
      <c r="U69" s="512"/>
      <c r="V69" s="512"/>
      <c r="W69" s="512"/>
      <c r="X69" s="513"/>
      <c r="Y69" s="514" t="s">
        <v>58</v>
      </c>
      <c r="Z69" s="556"/>
      <c r="AA69" s="556"/>
      <c r="AB69" s="542"/>
      <c r="AC69" s="510"/>
      <c r="AD69" s="510"/>
      <c r="AE69" s="510"/>
      <c r="AF69" s="510"/>
      <c r="AG69" s="510"/>
      <c r="AH69" s="510"/>
      <c r="AI69" s="510"/>
      <c r="AJ69" s="510"/>
      <c r="AK69" s="510"/>
      <c r="AL69" s="510"/>
      <c r="AM69" s="510"/>
      <c r="AN69" s="8"/>
      <c r="AO69" s="8"/>
      <c r="AP69" s="8"/>
      <c r="AQ69" s="8"/>
      <c r="AR69" s="8"/>
      <c r="AS69" s="8"/>
      <c r="AT69" s="8"/>
      <c r="AU69" s="8"/>
      <c r="AV69" s="8"/>
      <c r="AW69" s="8"/>
    </row>
    <row r="70" customFormat="false" ht="12.8" hidden="false" customHeight="false" outlineLevel="0" collapsed="false">
      <c r="A70" s="428" t="s">
        <v>108</v>
      </c>
      <c r="B70" s="267" t="n">
        <v>7749</v>
      </c>
      <c r="C70" s="267" t="n">
        <v>5</v>
      </c>
      <c r="D70" s="267" t="n">
        <v>1.77</v>
      </c>
      <c r="E70" s="495" t="n">
        <v>99</v>
      </c>
      <c r="F70" s="506" t="n">
        <f aca="false">E70*$G$1</f>
        <v>59.4</v>
      </c>
      <c r="G70" s="269"/>
      <c r="H70" s="290"/>
      <c r="I70" s="291"/>
      <c r="J70" s="489"/>
      <c r="K70" s="293"/>
      <c r="L70" s="294"/>
      <c r="M70" s="295"/>
      <c r="N70" s="296"/>
      <c r="O70" s="293"/>
      <c r="P70" s="297"/>
      <c r="Q70" s="298"/>
      <c r="R70" s="290"/>
      <c r="S70" s="279"/>
      <c r="T70" s="558"/>
      <c r="U70" s="273"/>
      <c r="V70" s="271"/>
      <c r="W70" s="497"/>
      <c r="X70" s="498"/>
      <c r="Y70" s="280" t="n">
        <f aca="false">SUM(G70:X70)</f>
        <v>0</v>
      </c>
      <c r="Z70" s="267" t="n">
        <f aca="false">Y70*C70</f>
        <v>0</v>
      </c>
      <c r="AA70" s="281" t="n">
        <f aca="false">D70*Y70</f>
        <v>0</v>
      </c>
      <c r="AB70" s="282" t="n">
        <f aca="false">Y70*E70</f>
        <v>0</v>
      </c>
      <c r="AC70" s="499"/>
      <c r="AD70" s="500"/>
      <c r="AE70" s="499"/>
      <c r="AF70" s="500"/>
      <c r="AG70" s="499"/>
      <c r="AH70" s="500"/>
      <c r="AI70" s="499"/>
      <c r="AJ70" s="500"/>
      <c r="AK70" s="499"/>
      <c r="AL70" s="500"/>
      <c r="AM70" s="499"/>
      <c r="AN70" s="8"/>
      <c r="AO70" s="8"/>
      <c r="AP70" s="8"/>
      <c r="AQ70" s="8"/>
      <c r="AR70" s="8"/>
      <c r="AS70" s="8"/>
      <c r="AT70" s="8"/>
      <c r="AU70" s="8"/>
      <c r="AV70" s="8"/>
      <c r="AW70" s="8"/>
    </row>
    <row r="71" customFormat="false" ht="12.8" hidden="false" customHeight="false" outlineLevel="0" collapsed="false">
      <c r="A71" s="428" t="s">
        <v>109</v>
      </c>
      <c r="B71" s="287" t="n">
        <v>7737</v>
      </c>
      <c r="C71" s="287" t="n">
        <v>7</v>
      </c>
      <c r="D71" s="349" t="n">
        <v>1.66</v>
      </c>
      <c r="E71" s="486" t="n">
        <v>99</v>
      </c>
      <c r="F71" s="506" t="n">
        <f aca="false">E71*$G$1</f>
        <v>59.4</v>
      </c>
      <c r="G71" s="269"/>
      <c r="H71" s="290"/>
      <c r="I71" s="291"/>
      <c r="J71" s="489"/>
      <c r="K71" s="293"/>
      <c r="L71" s="294"/>
      <c r="M71" s="295"/>
      <c r="N71" s="296"/>
      <c r="O71" s="293"/>
      <c r="P71" s="297"/>
      <c r="Q71" s="298"/>
      <c r="R71" s="290"/>
      <c r="S71" s="279"/>
      <c r="T71" s="496"/>
      <c r="U71" s="293"/>
      <c r="V71" s="291"/>
      <c r="W71" s="491"/>
      <c r="X71" s="498"/>
      <c r="Y71" s="280" t="n">
        <f aca="false">SUM(G71:X71)</f>
        <v>0</v>
      </c>
      <c r="Z71" s="267" t="n">
        <f aca="false">Y71*C71</f>
        <v>0</v>
      </c>
      <c r="AA71" s="281" t="n">
        <f aca="false">D71*Y71</f>
        <v>0</v>
      </c>
      <c r="AB71" s="282" t="n">
        <f aca="false">Y71*E71</f>
        <v>0</v>
      </c>
      <c r="AC71" s="499"/>
      <c r="AD71" s="500"/>
      <c r="AE71" s="499"/>
      <c r="AF71" s="500"/>
      <c r="AG71" s="499"/>
      <c r="AH71" s="500"/>
      <c r="AI71" s="499"/>
      <c r="AJ71" s="500"/>
      <c r="AK71" s="499"/>
      <c r="AL71" s="500"/>
      <c r="AM71" s="499"/>
      <c r="AN71" s="8"/>
      <c r="AO71" s="8"/>
      <c r="AP71" s="8"/>
      <c r="AQ71" s="8"/>
      <c r="AR71" s="8"/>
      <c r="AS71" s="8"/>
      <c r="AT71" s="8"/>
      <c r="AU71" s="8"/>
      <c r="AV71" s="8"/>
      <c r="AW71" s="8"/>
    </row>
    <row r="72" customFormat="false" ht="12.8" hidden="false" customHeight="false" outlineLevel="0" collapsed="false">
      <c r="A72" s="428" t="s">
        <v>110</v>
      </c>
      <c r="B72" s="267" t="n">
        <v>7738</v>
      </c>
      <c r="C72" s="267" t="n">
        <v>8</v>
      </c>
      <c r="D72" s="285" t="n">
        <v>0.65</v>
      </c>
      <c r="E72" s="495" t="n">
        <v>55</v>
      </c>
      <c r="F72" s="506" t="n">
        <f aca="false">E72*$G$1</f>
        <v>33</v>
      </c>
      <c r="G72" s="269"/>
      <c r="H72" s="290"/>
      <c r="I72" s="291"/>
      <c r="J72" s="489"/>
      <c r="K72" s="293"/>
      <c r="L72" s="294"/>
      <c r="M72" s="295"/>
      <c r="N72" s="296"/>
      <c r="O72" s="293"/>
      <c r="P72" s="297"/>
      <c r="Q72" s="298"/>
      <c r="R72" s="290"/>
      <c r="S72" s="279"/>
      <c r="T72" s="496"/>
      <c r="U72" s="273"/>
      <c r="V72" s="271"/>
      <c r="W72" s="497"/>
      <c r="X72" s="498"/>
      <c r="Y72" s="280" t="n">
        <f aca="false">SUM(G72:X72)</f>
        <v>0</v>
      </c>
      <c r="Z72" s="267" t="n">
        <f aca="false">Y72*C72</f>
        <v>0</v>
      </c>
      <c r="AA72" s="281" t="n">
        <f aca="false">D72*Y72</f>
        <v>0</v>
      </c>
      <c r="AB72" s="282" t="n">
        <f aca="false">Y72*E72</f>
        <v>0</v>
      </c>
      <c r="AC72" s="499"/>
      <c r="AD72" s="500"/>
      <c r="AE72" s="499"/>
      <c r="AF72" s="500"/>
      <c r="AG72" s="499"/>
      <c r="AH72" s="500"/>
      <c r="AI72" s="499"/>
      <c r="AJ72" s="500"/>
      <c r="AK72" s="499"/>
      <c r="AL72" s="500"/>
      <c r="AM72" s="499"/>
      <c r="AN72" s="8"/>
      <c r="AO72" s="8"/>
      <c r="AP72" s="8"/>
      <c r="AQ72" s="8"/>
      <c r="AR72" s="8"/>
      <c r="AS72" s="8"/>
      <c r="AT72" s="8"/>
      <c r="AU72" s="8"/>
      <c r="AV72" s="8"/>
      <c r="AW72" s="8"/>
    </row>
    <row r="73" customFormat="false" ht="12.8" hidden="false" customHeight="false" outlineLevel="0" collapsed="false">
      <c r="A73" s="502" t="s">
        <v>111</v>
      </c>
      <c r="B73" s="552" t="n">
        <v>100006</v>
      </c>
      <c r="C73" s="552" t="n">
        <f aca="false">SUM(C70:C72)</f>
        <v>20</v>
      </c>
      <c r="D73" s="553" t="n">
        <f aca="false">SUM(D70:D72)</f>
        <v>4.08</v>
      </c>
      <c r="E73" s="554" t="n">
        <v>253</v>
      </c>
      <c r="F73" s="506" t="n">
        <f aca="false">E73*$G$1</f>
        <v>151.8</v>
      </c>
      <c r="G73" s="269"/>
      <c r="H73" s="290"/>
      <c r="I73" s="291"/>
      <c r="J73" s="489"/>
      <c r="K73" s="293"/>
      <c r="L73" s="294"/>
      <c r="M73" s="295"/>
      <c r="N73" s="296"/>
      <c r="O73" s="293"/>
      <c r="P73" s="297"/>
      <c r="Q73" s="298"/>
      <c r="R73" s="290"/>
      <c r="S73" s="279"/>
      <c r="T73" s="496"/>
      <c r="U73" s="273"/>
      <c r="V73" s="271"/>
      <c r="W73" s="497"/>
      <c r="X73" s="498"/>
      <c r="Y73" s="280" t="n">
        <f aca="false">SUM(G73:X73)</f>
        <v>0</v>
      </c>
      <c r="Z73" s="267" t="n">
        <f aca="false">Y73*C73</f>
        <v>0</v>
      </c>
      <c r="AA73" s="281" t="n">
        <f aca="false">D73*Y73</f>
        <v>0</v>
      </c>
      <c r="AB73" s="282" t="n">
        <f aca="false">Y73*E73</f>
        <v>0</v>
      </c>
      <c r="AC73" s="499"/>
      <c r="AD73" s="500"/>
      <c r="AE73" s="499"/>
      <c r="AF73" s="500"/>
      <c r="AG73" s="499"/>
      <c r="AH73" s="500"/>
      <c r="AI73" s="499"/>
      <c r="AJ73" s="500"/>
      <c r="AK73" s="499"/>
      <c r="AL73" s="500"/>
      <c r="AM73" s="499"/>
      <c r="AN73" s="8"/>
      <c r="AO73" s="8"/>
      <c r="AP73" s="8"/>
      <c r="AQ73" s="8"/>
      <c r="AR73" s="8"/>
      <c r="AS73" s="8"/>
      <c r="AT73" s="8"/>
      <c r="AU73" s="8"/>
      <c r="AV73" s="8"/>
      <c r="AW73" s="8"/>
    </row>
    <row r="74" customFormat="false" ht="15" hidden="false" customHeight="false" outlineLevel="0" collapsed="false">
      <c r="A74" s="559" t="s">
        <v>112</v>
      </c>
      <c r="B74" s="481"/>
      <c r="C74" s="481"/>
      <c r="D74" s="481"/>
      <c r="E74" s="560"/>
      <c r="F74" s="538" t="n">
        <f aca="false">E74*$G$1</f>
        <v>0</v>
      </c>
      <c r="G74" s="539"/>
      <c r="H74" s="512"/>
      <c r="I74" s="512"/>
      <c r="J74" s="512"/>
      <c r="K74" s="512"/>
      <c r="L74" s="512"/>
      <c r="M74" s="512"/>
      <c r="N74" s="540"/>
      <c r="O74" s="541"/>
      <c r="P74" s="541"/>
      <c r="Q74" s="541"/>
      <c r="R74" s="541"/>
      <c r="S74" s="512"/>
      <c r="T74" s="512"/>
      <c r="U74" s="512"/>
      <c r="V74" s="512"/>
      <c r="W74" s="512"/>
      <c r="X74" s="513"/>
      <c r="Y74" s="561" t="s">
        <v>58</v>
      </c>
      <c r="Z74" s="481"/>
      <c r="AA74" s="562"/>
      <c r="AB74" s="542"/>
      <c r="AC74" s="563"/>
      <c r="AD74" s="563"/>
      <c r="AE74" s="563"/>
      <c r="AF74" s="563"/>
      <c r="AG74" s="563"/>
      <c r="AH74" s="563"/>
      <c r="AI74" s="563"/>
      <c r="AJ74" s="563"/>
      <c r="AK74" s="563"/>
      <c r="AL74" s="563"/>
      <c r="AM74" s="563"/>
      <c r="AN74" s="8"/>
      <c r="AO74" s="8"/>
      <c r="AP74" s="8"/>
      <c r="AQ74" s="8"/>
      <c r="AR74" s="8"/>
      <c r="AS74" s="8"/>
      <c r="AT74" s="8"/>
      <c r="AU74" s="8"/>
      <c r="AV74" s="8"/>
      <c r="AW74" s="8"/>
    </row>
    <row r="75" customFormat="false" ht="12.8" hidden="false" customHeight="false" outlineLevel="0" collapsed="false">
      <c r="A75" s="428" t="s">
        <v>113</v>
      </c>
      <c r="B75" s="267" t="n">
        <v>7027</v>
      </c>
      <c r="C75" s="267" t="n">
        <v>4</v>
      </c>
      <c r="D75" s="285" t="n">
        <v>4.617</v>
      </c>
      <c r="E75" s="495" t="n">
        <v>228</v>
      </c>
      <c r="F75" s="506" t="n">
        <f aca="false">E75*$G$1</f>
        <v>136.8</v>
      </c>
      <c r="G75" s="269"/>
      <c r="H75" s="290"/>
      <c r="I75" s="291"/>
      <c r="J75" s="489"/>
      <c r="K75" s="293"/>
      <c r="L75" s="294"/>
      <c r="M75" s="295"/>
      <c r="N75" s="296"/>
      <c r="O75" s="293"/>
      <c r="P75" s="297"/>
      <c r="Q75" s="298"/>
      <c r="R75" s="290"/>
      <c r="S75" s="279"/>
      <c r="T75" s="496"/>
      <c r="U75" s="273"/>
      <c r="V75" s="271"/>
      <c r="W75" s="497"/>
      <c r="X75" s="498"/>
      <c r="Y75" s="280" t="n">
        <f aca="false">SUM(G75:X75)</f>
        <v>0</v>
      </c>
      <c r="Z75" s="267" t="n">
        <f aca="false">Y75*C75</f>
        <v>0</v>
      </c>
      <c r="AA75" s="281" t="n">
        <f aca="false">D75*Y75</f>
        <v>0</v>
      </c>
      <c r="AB75" s="282" t="n">
        <f aca="false">Y75*E75</f>
        <v>0</v>
      </c>
      <c r="AC75" s="499"/>
      <c r="AD75" s="500"/>
      <c r="AE75" s="499"/>
      <c r="AF75" s="500"/>
      <c r="AG75" s="499"/>
      <c r="AH75" s="500" t="n">
        <v>4</v>
      </c>
      <c r="AI75" s="499"/>
      <c r="AJ75" s="500"/>
      <c r="AK75" s="499"/>
      <c r="AL75" s="500"/>
      <c r="AM75" s="499"/>
      <c r="AN75" s="8"/>
      <c r="AO75" s="8"/>
      <c r="AP75" s="8"/>
      <c r="AQ75" s="8"/>
      <c r="AR75" s="8"/>
      <c r="AS75" s="8"/>
      <c r="AT75" s="8"/>
      <c r="AU75" s="8"/>
      <c r="AV75" s="8"/>
      <c r="AW75" s="8"/>
    </row>
    <row r="76" customFormat="false" ht="12.8" hidden="false" customHeight="false" outlineLevel="0" collapsed="false">
      <c r="A76" s="428" t="s">
        <v>114</v>
      </c>
      <c r="B76" s="267" t="n">
        <v>6621</v>
      </c>
      <c r="C76" s="267" t="n">
        <v>4</v>
      </c>
      <c r="D76" s="285" t="n">
        <v>2.464</v>
      </c>
      <c r="E76" s="495" t="n">
        <v>185</v>
      </c>
      <c r="F76" s="506" t="n">
        <f aca="false">E76*$G$1</f>
        <v>111</v>
      </c>
      <c r="G76" s="269"/>
      <c r="H76" s="290"/>
      <c r="I76" s="291"/>
      <c r="J76" s="489"/>
      <c r="K76" s="293"/>
      <c r="L76" s="294"/>
      <c r="M76" s="295"/>
      <c r="N76" s="296"/>
      <c r="O76" s="293"/>
      <c r="P76" s="297"/>
      <c r="Q76" s="298"/>
      <c r="R76" s="290"/>
      <c r="S76" s="279"/>
      <c r="T76" s="496"/>
      <c r="U76" s="273"/>
      <c r="V76" s="271"/>
      <c r="W76" s="497"/>
      <c r="X76" s="498"/>
      <c r="Y76" s="280" t="n">
        <f aca="false">SUM(G76:X76)</f>
        <v>0</v>
      </c>
      <c r="Z76" s="267" t="n">
        <f aca="false">Y76*C76</f>
        <v>0</v>
      </c>
      <c r="AA76" s="281" t="n">
        <f aca="false">D76*Y76</f>
        <v>0</v>
      </c>
      <c r="AB76" s="282" t="n">
        <f aca="false">Y76*E76</f>
        <v>0</v>
      </c>
      <c r="AC76" s="499"/>
      <c r="AD76" s="500"/>
      <c r="AE76" s="499"/>
      <c r="AF76" s="500"/>
      <c r="AG76" s="499"/>
      <c r="AH76" s="500" t="n">
        <v>1</v>
      </c>
      <c r="AI76" s="499" t="n">
        <v>2</v>
      </c>
      <c r="AJ76" s="500" t="n">
        <v>1</v>
      </c>
      <c r="AK76" s="499"/>
      <c r="AL76" s="500"/>
      <c r="AM76" s="499"/>
      <c r="AN76" s="8"/>
      <c r="AO76" s="8"/>
      <c r="AP76" s="8"/>
      <c r="AQ76" s="8"/>
      <c r="AR76" s="8"/>
      <c r="AS76" s="8"/>
      <c r="AT76" s="8"/>
      <c r="AU76" s="8"/>
      <c r="AV76" s="8"/>
      <c r="AW76" s="8"/>
    </row>
    <row r="77" customFormat="false" ht="12.8" hidden="false" customHeight="false" outlineLevel="0" collapsed="false">
      <c r="A77" s="428" t="s">
        <v>198</v>
      </c>
      <c r="B77" s="267" t="n">
        <v>6597</v>
      </c>
      <c r="C77" s="267" t="n">
        <v>10</v>
      </c>
      <c r="D77" s="285" t="n">
        <v>0.336</v>
      </c>
      <c r="E77" s="495" t="n">
        <v>57</v>
      </c>
      <c r="F77" s="506" t="n">
        <f aca="false">E77*$G$1</f>
        <v>34.2</v>
      </c>
      <c r="G77" s="269"/>
      <c r="H77" s="290"/>
      <c r="I77" s="291"/>
      <c r="J77" s="489"/>
      <c r="K77" s="293"/>
      <c r="L77" s="294"/>
      <c r="M77" s="295"/>
      <c r="N77" s="296"/>
      <c r="O77" s="293"/>
      <c r="P77" s="297"/>
      <c r="Q77" s="298"/>
      <c r="R77" s="290"/>
      <c r="S77" s="279"/>
      <c r="T77" s="496"/>
      <c r="U77" s="273"/>
      <c r="V77" s="271"/>
      <c r="W77" s="497"/>
      <c r="X77" s="498"/>
      <c r="Y77" s="280" t="n">
        <f aca="false">SUM(G77:X77)</f>
        <v>0</v>
      </c>
      <c r="Z77" s="267" t="n">
        <f aca="false">Y77*C77</f>
        <v>0</v>
      </c>
      <c r="AA77" s="281" t="n">
        <f aca="false">D77*Y77</f>
        <v>0</v>
      </c>
      <c r="AB77" s="282" t="n">
        <f aca="false">Y77*E77</f>
        <v>0</v>
      </c>
      <c r="AC77" s="499" t="n">
        <v>10</v>
      </c>
      <c r="AD77" s="500"/>
      <c r="AE77" s="499"/>
      <c r="AF77" s="500"/>
      <c r="AG77" s="499"/>
      <c r="AH77" s="500"/>
      <c r="AI77" s="499"/>
      <c r="AJ77" s="500"/>
      <c r="AK77" s="499"/>
      <c r="AL77" s="500"/>
      <c r="AM77" s="499"/>
      <c r="AN77" s="8"/>
      <c r="AO77" s="8"/>
      <c r="AP77" s="8"/>
      <c r="AQ77" s="8"/>
      <c r="AR77" s="8"/>
      <c r="AS77" s="8"/>
      <c r="AT77" s="8"/>
      <c r="AU77" s="8"/>
      <c r="AV77" s="8"/>
      <c r="AW77" s="8"/>
    </row>
    <row r="78" customFormat="false" ht="12.8" hidden="false" customHeight="false" outlineLevel="0" collapsed="false">
      <c r="A78" s="428" t="s">
        <v>116</v>
      </c>
      <c r="B78" s="267" t="n">
        <v>6577</v>
      </c>
      <c r="C78" s="267" t="n">
        <v>12</v>
      </c>
      <c r="D78" s="285" t="n">
        <v>0.093</v>
      </c>
      <c r="E78" s="495" t="n">
        <v>42</v>
      </c>
      <c r="F78" s="506" t="n">
        <f aca="false">E78*$G$1</f>
        <v>25.2</v>
      </c>
      <c r="G78" s="269"/>
      <c r="H78" s="290"/>
      <c r="I78" s="291"/>
      <c r="J78" s="489"/>
      <c r="K78" s="293"/>
      <c r="L78" s="294"/>
      <c r="M78" s="295"/>
      <c r="N78" s="296"/>
      <c r="O78" s="293"/>
      <c r="P78" s="297"/>
      <c r="Q78" s="298"/>
      <c r="R78" s="290"/>
      <c r="S78" s="279"/>
      <c r="T78" s="496"/>
      <c r="U78" s="273"/>
      <c r="V78" s="271"/>
      <c r="W78" s="497"/>
      <c r="X78" s="498"/>
      <c r="Y78" s="280" t="n">
        <f aca="false">SUM(G78:X78)</f>
        <v>0</v>
      </c>
      <c r="Z78" s="267" t="n">
        <f aca="false">Y78*C78</f>
        <v>0</v>
      </c>
      <c r="AA78" s="281" t="n">
        <f aca="false">D78*Y78</f>
        <v>0</v>
      </c>
      <c r="AB78" s="282" t="n">
        <f aca="false">Y78*E78</f>
        <v>0</v>
      </c>
      <c r="AC78" s="499"/>
      <c r="AD78" s="500"/>
      <c r="AE78" s="499"/>
      <c r="AF78" s="500"/>
      <c r="AG78" s="499"/>
      <c r="AH78" s="500"/>
      <c r="AI78" s="499"/>
      <c r="AJ78" s="500"/>
      <c r="AK78" s="499"/>
      <c r="AL78" s="500"/>
      <c r="AM78" s="499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customFormat="false" ht="12.8" hidden="false" customHeight="false" outlineLevel="0" collapsed="false">
      <c r="A79" s="428" t="s">
        <v>199</v>
      </c>
      <c r="B79" s="267" t="n">
        <v>6499</v>
      </c>
      <c r="C79" s="267" t="n">
        <v>6</v>
      </c>
      <c r="D79" s="285" t="n">
        <v>2.6</v>
      </c>
      <c r="E79" s="495" t="n">
        <v>144</v>
      </c>
      <c r="F79" s="518" t="n">
        <f aca="false">E79*$G$1</f>
        <v>86.4</v>
      </c>
      <c r="G79" s="307"/>
      <c r="H79" s="290"/>
      <c r="I79" s="291"/>
      <c r="J79" s="489"/>
      <c r="K79" s="293"/>
      <c r="L79" s="294"/>
      <c r="M79" s="295"/>
      <c r="N79" s="296"/>
      <c r="O79" s="293"/>
      <c r="P79" s="297"/>
      <c r="Q79" s="298"/>
      <c r="R79" s="290"/>
      <c r="S79" s="279"/>
      <c r="T79" s="496"/>
      <c r="U79" s="273"/>
      <c r="V79" s="271"/>
      <c r="W79" s="497"/>
      <c r="X79" s="498"/>
      <c r="Y79" s="280" t="n">
        <f aca="false">SUM(G79:X79)</f>
        <v>0</v>
      </c>
      <c r="Z79" s="267" t="n">
        <f aca="false">Y79*C79</f>
        <v>0</v>
      </c>
      <c r="AA79" s="281" t="n">
        <f aca="false">D79*Y79</f>
        <v>0</v>
      </c>
      <c r="AB79" s="282" t="n">
        <f aca="false">Y79*E79</f>
        <v>0</v>
      </c>
      <c r="AC79" s="499"/>
      <c r="AD79" s="500" t="n">
        <v>2</v>
      </c>
      <c r="AE79" s="499" t="n">
        <v>4</v>
      </c>
      <c r="AF79" s="500"/>
      <c r="AG79" s="499"/>
      <c r="AH79" s="500"/>
      <c r="AI79" s="499"/>
      <c r="AJ79" s="500"/>
      <c r="AK79" s="499"/>
      <c r="AL79" s="500"/>
      <c r="AM79" s="499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customFormat="false" ht="15" hidden="false" customHeight="false" outlineLevel="0" collapsed="false">
      <c r="A80" s="428" t="s">
        <v>119</v>
      </c>
      <c r="B80" s="267" t="n">
        <v>6602</v>
      </c>
      <c r="C80" s="267" t="n">
        <v>12</v>
      </c>
      <c r="D80" s="285" t="n">
        <v>2.125</v>
      </c>
      <c r="E80" s="495" t="n">
        <v>144</v>
      </c>
      <c r="F80" s="258"/>
      <c r="G80" s="259"/>
      <c r="H80" s="290"/>
      <c r="I80" s="291"/>
      <c r="J80" s="489"/>
      <c r="K80" s="293"/>
      <c r="L80" s="294"/>
      <c r="M80" s="295"/>
      <c r="N80" s="296"/>
      <c r="O80" s="293"/>
      <c r="P80" s="297"/>
      <c r="Q80" s="298"/>
      <c r="R80" s="290"/>
      <c r="S80" s="279"/>
      <c r="T80" s="496"/>
      <c r="U80" s="273"/>
      <c r="V80" s="271"/>
      <c r="W80" s="497"/>
      <c r="X80" s="498"/>
      <c r="Y80" s="280" t="n">
        <f aca="false">SUM(G80:X80)</f>
        <v>0</v>
      </c>
      <c r="Z80" s="267" t="n">
        <f aca="false">Y80*C80</f>
        <v>0</v>
      </c>
      <c r="AA80" s="281" t="n">
        <f aca="false">D80*Y80</f>
        <v>0</v>
      </c>
      <c r="AB80" s="282" t="n">
        <f aca="false">Y80*E80</f>
        <v>0</v>
      </c>
      <c r="AC80" s="499" t="n">
        <v>6</v>
      </c>
      <c r="AD80" s="500" t="n">
        <v>6</v>
      </c>
      <c r="AE80" s="499"/>
      <c r="AF80" s="500"/>
      <c r="AG80" s="499"/>
      <c r="AH80" s="500"/>
      <c r="AI80" s="499"/>
      <c r="AJ80" s="500"/>
      <c r="AK80" s="499"/>
      <c r="AL80" s="500"/>
      <c r="AM80" s="499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customFormat="false" ht="12.8" hidden="false" customHeight="false" outlineLevel="0" collapsed="false">
      <c r="A81" s="428" t="s">
        <v>120</v>
      </c>
      <c r="B81" s="267" t="n">
        <v>7029</v>
      </c>
      <c r="C81" s="267" t="n">
        <v>4</v>
      </c>
      <c r="D81" s="285" t="n">
        <v>4.278</v>
      </c>
      <c r="E81" s="495" t="n">
        <v>213</v>
      </c>
      <c r="F81" s="506" t="n">
        <f aca="false">E81*$G$1</f>
        <v>127.8</v>
      </c>
      <c r="G81" s="289"/>
      <c r="H81" s="290"/>
      <c r="I81" s="291"/>
      <c r="J81" s="489"/>
      <c r="K81" s="293"/>
      <c r="L81" s="294"/>
      <c r="M81" s="295"/>
      <c r="N81" s="296"/>
      <c r="O81" s="293"/>
      <c r="P81" s="297"/>
      <c r="Q81" s="298"/>
      <c r="R81" s="290"/>
      <c r="S81" s="279"/>
      <c r="T81" s="496"/>
      <c r="U81" s="273"/>
      <c r="V81" s="271"/>
      <c r="W81" s="497"/>
      <c r="X81" s="498"/>
      <c r="Y81" s="280" t="n">
        <f aca="false">SUM(G81:X81)</f>
        <v>0</v>
      </c>
      <c r="Z81" s="267" t="n">
        <f aca="false">Y81*C81</f>
        <v>0</v>
      </c>
      <c r="AA81" s="281" t="n">
        <f aca="false">D81*Y81</f>
        <v>0</v>
      </c>
      <c r="AB81" s="282" t="n">
        <f aca="false">Y81*E81</f>
        <v>0</v>
      </c>
      <c r="AC81" s="499"/>
      <c r="AD81" s="500"/>
      <c r="AE81" s="499"/>
      <c r="AF81" s="500"/>
      <c r="AG81" s="499" t="n">
        <v>3</v>
      </c>
      <c r="AH81" s="500" t="n">
        <v>1</v>
      </c>
      <c r="AI81" s="499"/>
      <c r="AJ81" s="500"/>
      <c r="AK81" s="499"/>
      <c r="AL81" s="500"/>
      <c r="AM81" s="499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customFormat="false" ht="12.8" hidden="false" customHeight="false" outlineLevel="0" collapsed="false">
      <c r="A82" s="428" t="s">
        <v>121</v>
      </c>
      <c r="B82" s="267" t="n">
        <v>6631</v>
      </c>
      <c r="C82" s="267" t="n">
        <v>7</v>
      </c>
      <c r="D82" s="285" t="n">
        <v>3.37</v>
      </c>
      <c r="E82" s="564" t="n">
        <v>183</v>
      </c>
      <c r="F82" s="506" t="n">
        <f aca="false">E82*$G$1</f>
        <v>109.8</v>
      </c>
      <c r="G82" s="269"/>
      <c r="H82" s="290"/>
      <c r="I82" s="291"/>
      <c r="J82" s="489"/>
      <c r="K82" s="293"/>
      <c r="L82" s="294"/>
      <c r="M82" s="295"/>
      <c r="N82" s="296"/>
      <c r="O82" s="293"/>
      <c r="P82" s="297"/>
      <c r="Q82" s="298"/>
      <c r="R82" s="290"/>
      <c r="S82" s="279"/>
      <c r="T82" s="496"/>
      <c r="U82" s="273"/>
      <c r="V82" s="271"/>
      <c r="W82" s="497"/>
      <c r="X82" s="498"/>
      <c r="Y82" s="280" t="n">
        <f aca="false">SUM(G82:X82)</f>
        <v>0</v>
      </c>
      <c r="Z82" s="267" t="n">
        <f aca="false">Y82*C82</f>
        <v>0</v>
      </c>
      <c r="AA82" s="281" t="n">
        <f aca="false">D82*Y82</f>
        <v>0</v>
      </c>
      <c r="AB82" s="282" t="n">
        <f aca="false">Y82*E82</f>
        <v>0</v>
      </c>
      <c r="AC82" s="499"/>
      <c r="AD82" s="500"/>
      <c r="AE82" s="499"/>
      <c r="AF82" s="500" t="n">
        <v>2</v>
      </c>
      <c r="AG82" s="499" t="n">
        <v>4</v>
      </c>
      <c r="AH82" s="500" t="n">
        <v>1</v>
      </c>
      <c r="AI82" s="499"/>
      <c r="AJ82" s="500"/>
      <c r="AK82" s="499"/>
      <c r="AL82" s="500"/>
      <c r="AM82" s="499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customFormat="false" ht="12.8" hidden="false" customHeight="false" outlineLevel="0" collapsed="false">
      <c r="A83" s="428" t="s">
        <v>122</v>
      </c>
      <c r="B83" s="267" t="n">
        <v>6632</v>
      </c>
      <c r="C83" s="267" t="n">
        <v>8</v>
      </c>
      <c r="D83" s="285" t="n">
        <v>2.839</v>
      </c>
      <c r="E83" s="495" t="n">
        <v>163</v>
      </c>
      <c r="F83" s="506" t="n">
        <f aca="false">E83*$G$1</f>
        <v>97.8</v>
      </c>
      <c r="G83" s="269"/>
      <c r="H83" s="290"/>
      <c r="I83" s="291"/>
      <c r="J83" s="489"/>
      <c r="K83" s="293"/>
      <c r="L83" s="294"/>
      <c r="M83" s="295"/>
      <c r="N83" s="296"/>
      <c r="O83" s="293"/>
      <c r="P83" s="297"/>
      <c r="Q83" s="298"/>
      <c r="R83" s="290"/>
      <c r="S83" s="279"/>
      <c r="T83" s="496"/>
      <c r="U83" s="273"/>
      <c r="V83" s="271"/>
      <c r="W83" s="497"/>
      <c r="X83" s="498"/>
      <c r="Y83" s="280" t="n">
        <f aca="false">SUM(G83:X83)</f>
        <v>0</v>
      </c>
      <c r="Z83" s="267" t="n">
        <f aca="false">Y83*C83</f>
        <v>0</v>
      </c>
      <c r="AA83" s="281" t="n">
        <f aca="false">D83*Y83</f>
        <v>0</v>
      </c>
      <c r="AB83" s="282" t="n">
        <f aca="false">Y83*E83</f>
        <v>0</v>
      </c>
      <c r="AC83" s="499"/>
      <c r="AD83" s="500" t="n">
        <v>1</v>
      </c>
      <c r="AE83" s="499"/>
      <c r="AF83" s="500" t="n">
        <v>2</v>
      </c>
      <c r="AG83" s="499" t="n">
        <v>5</v>
      </c>
      <c r="AH83" s="500"/>
      <c r="AI83" s="499"/>
      <c r="AJ83" s="500"/>
      <c r="AK83" s="499"/>
      <c r="AL83" s="500"/>
      <c r="AM83" s="499"/>
      <c r="AN83" s="8"/>
      <c r="AO83" s="8"/>
      <c r="AP83" s="8"/>
      <c r="AQ83" s="8"/>
      <c r="AR83" s="8"/>
      <c r="AS83" s="8"/>
      <c r="AT83" s="8"/>
      <c r="AU83" s="8"/>
      <c r="AV83" s="8"/>
      <c r="AW83" s="8"/>
    </row>
    <row r="84" customFormat="false" ht="12.8" hidden="false" customHeight="false" outlineLevel="0" collapsed="false">
      <c r="A84" s="428" t="s">
        <v>123</v>
      </c>
      <c r="B84" s="267" t="n">
        <v>6739</v>
      </c>
      <c r="C84" s="267" t="n">
        <v>9</v>
      </c>
      <c r="D84" s="285" t="n">
        <v>2.242</v>
      </c>
      <c r="E84" s="495" t="n">
        <v>139</v>
      </c>
      <c r="F84" s="506" t="n">
        <f aca="false">E84*$G$1</f>
        <v>83.4</v>
      </c>
      <c r="G84" s="269"/>
      <c r="H84" s="290"/>
      <c r="I84" s="291"/>
      <c r="J84" s="489"/>
      <c r="K84" s="293"/>
      <c r="L84" s="294"/>
      <c r="M84" s="295"/>
      <c r="N84" s="296"/>
      <c r="O84" s="293"/>
      <c r="P84" s="297"/>
      <c r="Q84" s="298"/>
      <c r="R84" s="290"/>
      <c r="S84" s="279"/>
      <c r="T84" s="496"/>
      <c r="U84" s="273"/>
      <c r="V84" s="271"/>
      <c r="W84" s="497"/>
      <c r="X84" s="498"/>
      <c r="Y84" s="280" t="n">
        <f aca="false">SUM(G84:X84)</f>
        <v>0</v>
      </c>
      <c r="Z84" s="267" t="n">
        <f aca="false">Y84*C84</f>
        <v>0</v>
      </c>
      <c r="AA84" s="281" t="n">
        <f aca="false">D84*Y84</f>
        <v>0</v>
      </c>
      <c r="AB84" s="282" t="n">
        <f aca="false">Y84*E84</f>
        <v>0</v>
      </c>
      <c r="AC84" s="499"/>
      <c r="AD84" s="500" t="n">
        <v>1</v>
      </c>
      <c r="AE84" s="499" t="n">
        <v>4</v>
      </c>
      <c r="AF84" s="500" t="n">
        <v>4</v>
      </c>
      <c r="AG84" s="499"/>
      <c r="AH84" s="500"/>
      <c r="AI84" s="499"/>
      <c r="AJ84" s="500"/>
      <c r="AK84" s="499"/>
      <c r="AL84" s="500"/>
      <c r="AM84" s="499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customFormat="false" ht="12.8" hidden="false" customHeight="false" outlineLevel="0" collapsed="false">
      <c r="A85" s="428" t="s">
        <v>124</v>
      </c>
      <c r="B85" s="287" t="n">
        <v>6594</v>
      </c>
      <c r="C85" s="287" t="n">
        <v>12</v>
      </c>
      <c r="D85" s="349" t="n">
        <v>2.443</v>
      </c>
      <c r="E85" s="486" t="n">
        <v>159</v>
      </c>
      <c r="F85" s="518" t="n">
        <f aca="false">E85*$G$1</f>
        <v>95.4</v>
      </c>
      <c r="G85" s="307"/>
      <c r="H85" s="290"/>
      <c r="I85" s="291"/>
      <c r="J85" s="489"/>
      <c r="K85" s="293"/>
      <c r="L85" s="294"/>
      <c r="M85" s="295"/>
      <c r="N85" s="296"/>
      <c r="O85" s="293"/>
      <c r="P85" s="297"/>
      <c r="Q85" s="298"/>
      <c r="R85" s="290"/>
      <c r="S85" s="279"/>
      <c r="T85" s="496"/>
      <c r="U85" s="293"/>
      <c r="V85" s="291"/>
      <c r="W85" s="491"/>
      <c r="X85" s="498"/>
      <c r="Y85" s="280" t="n">
        <f aca="false">SUM(G85:X85)</f>
        <v>0</v>
      </c>
      <c r="Z85" s="267" t="n">
        <f aca="false">Y85*C85</f>
        <v>0</v>
      </c>
      <c r="AA85" s="281" t="n">
        <f aca="false">D85*Y85</f>
        <v>0</v>
      </c>
      <c r="AB85" s="282" t="n">
        <f aca="false">Y85*E85</f>
        <v>0</v>
      </c>
      <c r="AC85" s="499"/>
      <c r="AD85" s="500" t="n">
        <v>6</v>
      </c>
      <c r="AE85" s="499" t="n">
        <v>6</v>
      </c>
      <c r="AF85" s="500"/>
      <c r="AG85" s="499"/>
      <c r="AH85" s="500"/>
      <c r="AI85" s="499"/>
      <c r="AJ85" s="500"/>
      <c r="AK85" s="499"/>
      <c r="AL85" s="500"/>
      <c r="AM85" s="499"/>
      <c r="AN85" s="8"/>
      <c r="AO85" s="8"/>
      <c r="AP85" s="8"/>
      <c r="AQ85" s="8"/>
      <c r="AR85" s="8"/>
      <c r="AS85" s="8"/>
      <c r="AT85" s="8"/>
      <c r="AU85" s="8"/>
      <c r="AV85" s="8"/>
      <c r="AW85" s="8"/>
    </row>
    <row r="86" customFormat="false" ht="12.8" hidden="false" customHeight="false" outlineLevel="0" collapsed="false">
      <c r="A86" s="428" t="s">
        <v>125</v>
      </c>
      <c r="B86" s="267" t="n">
        <v>7110</v>
      </c>
      <c r="C86" s="267" t="n">
        <v>7</v>
      </c>
      <c r="D86" s="285" t="n">
        <v>5.165</v>
      </c>
      <c r="E86" s="495" t="n">
        <v>249</v>
      </c>
      <c r="F86" s="258"/>
      <c r="G86" s="372"/>
      <c r="H86" s="290"/>
      <c r="I86" s="291"/>
      <c r="J86" s="489"/>
      <c r="K86" s="293"/>
      <c r="L86" s="294"/>
      <c r="M86" s="295"/>
      <c r="N86" s="296"/>
      <c r="O86" s="293"/>
      <c r="P86" s="297"/>
      <c r="Q86" s="298"/>
      <c r="R86" s="290"/>
      <c r="S86" s="279"/>
      <c r="T86" s="496"/>
      <c r="U86" s="273"/>
      <c r="V86" s="271"/>
      <c r="W86" s="497"/>
      <c r="X86" s="498"/>
      <c r="Y86" s="280" t="n">
        <f aca="false">SUM(G86:X86)</f>
        <v>0</v>
      </c>
      <c r="Z86" s="267" t="n">
        <f aca="false">Y86*C86</f>
        <v>0</v>
      </c>
      <c r="AA86" s="281" t="n">
        <f aca="false">D86*Y86</f>
        <v>0</v>
      </c>
      <c r="AB86" s="282" t="n">
        <f aca="false">Y86*E86</f>
        <v>0</v>
      </c>
      <c r="AC86" s="499"/>
      <c r="AD86" s="500"/>
      <c r="AE86" s="499" t="n">
        <v>1</v>
      </c>
      <c r="AF86" s="500" t="n">
        <v>2</v>
      </c>
      <c r="AG86" s="499" t="n">
        <v>2</v>
      </c>
      <c r="AH86" s="500" t="n">
        <v>2</v>
      </c>
      <c r="AI86" s="499"/>
      <c r="AJ86" s="500"/>
      <c r="AK86" s="499"/>
      <c r="AL86" s="500"/>
      <c r="AM86" s="499"/>
      <c r="AN86" s="8"/>
      <c r="AO86" s="8"/>
      <c r="AP86" s="8"/>
      <c r="AQ86" s="8"/>
      <c r="AR86" s="8"/>
      <c r="AS86" s="8"/>
      <c r="AT86" s="8"/>
      <c r="AU86" s="8"/>
      <c r="AV86" s="8"/>
      <c r="AW86" s="8"/>
    </row>
    <row r="87" customFormat="false" ht="12.8" hidden="false" customHeight="false" outlineLevel="0" collapsed="false">
      <c r="A87" s="502" t="s">
        <v>200</v>
      </c>
      <c r="B87" s="565" t="n">
        <v>100008</v>
      </c>
      <c r="C87" s="565" t="n">
        <v>58</v>
      </c>
      <c r="D87" s="566" t="n">
        <f aca="false">D75+D77+D79+D80+D81+D82+D83+D86</f>
        <v>25.33</v>
      </c>
      <c r="E87" s="567" t="n">
        <f aca="false">E75+E77+E79+E80+E81+E82+E83+E86</f>
        <v>1381</v>
      </c>
      <c r="F87" s="506" t="n">
        <f aca="false">E87*$G$1</f>
        <v>828.6</v>
      </c>
      <c r="G87" s="269"/>
      <c r="H87" s="290"/>
      <c r="I87" s="291"/>
      <c r="J87" s="489"/>
      <c r="K87" s="293"/>
      <c r="L87" s="294"/>
      <c r="M87" s="295"/>
      <c r="N87" s="296"/>
      <c r="O87" s="293"/>
      <c r="P87" s="297"/>
      <c r="Q87" s="298"/>
      <c r="R87" s="290"/>
      <c r="S87" s="279"/>
      <c r="T87" s="496"/>
      <c r="U87" s="273"/>
      <c r="V87" s="271"/>
      <c r="W87" s="497"/>
      <c r="X87" s="498"/>
      <c r="Y87" s="280" t="n">
        <f aca="false">SUM(G87:X87)</f>
        <v>0</v>
      </c>
      <c r="Z87" s="267" t="n">
        <f aca="false">Y87*C87</f>
        <v>0</v>
      </c>
      <c r="AA87" s="281" t="n">
        <f aca="false">D87*Y87</f>
        <v>0</v>
      </c>
      <c r="AB87" s="282" t="n">
        <f aca="false">Y87*E87</f>
        <v>0</v>
      </c>
      <c r="AC87" s="499" t="n">
        <f aca="false">AC77+AC80+AC79+AC86+AC81+AC75+AC82+AC83</f>
        <v>16</v>
      </c>
      <c r="AD87" s="500" t="n">
        <f aca="false">AD77+AD80+AD79+AD86+AD81+AD75+AD82+AD83</f>
        <v>9</v>
      </c>
      <c r="AE87" s="499" t="n">
        <f aca="false">AE77+AE80+AE79+AE86+AE81+AE75+AE82+AE83</f>
        <v>5</v>
      </c>
      <c r="AF87" s="500" t="n">
        <f aca="false">AF77+AF80+AF79+AF86+AF81+AF75+AF82+AF83</f>
        <v>6</v>
      </c>
      <c r="AG87" s="499" t="n">
        <f aca="false">AG77+AG80+AG79+AG86+AG81+AG75+AG82+AG83</f>
        <v>14</v>
      </c>
      <c r="AH87" s="500" t="n">
        <f aca="false">AH77+AH80+AH79+AH86+AH81+AH75+AH82+AH83</f>
        <v>8</v>
      </c>
      <c r="AI87" s="499" t="n">
        <f aca="false">AI77+AI80+AI79+AI86+AI81+AI75+AI82+AI83</f>
        <v>0</v>
      </c>
      <c r="AJ87" s="500" t="n">
        <f aca="false">AJ77+AJ80+AJ79+AJ86+AJ81+AJ75+AJ82+AJ83</f>
        <v>0</v>
      </c>
      <c r="AK87" s="499" t="n">
        <f aca="false">AK77+AK80+AK79+AK86+AK81+AK75+AK82+AK83</f>
        <v>0</v>
      </c>
      <c r="AL87" s="500" t="n">
        <f aca="false">AL77+AL80+AL79+AL86+AL81+AL75+AL82+AL83</f>
        <v>0</v>
      </c>
      <c r="AM87" s="499" t="n">
        <f aca="false">AM77+AM80+AM79+AM86+AM81+AM75+AM82+AM83</f>
        <v>0</v>
      </c>
      <c r="AN87" s="8"/>
      <c r="AO87" s="8"/>
      <c r="AP87" s="8"/>
      <c r="AQ87" s="8"/>
      <c r="AR87" s="8"/>
      <c r="AS87" s="8"/>
      <c r="AT87" s="8"/>
      <c r="AU87" s="8"/>
      <c r="AV87" s="8"/>
      <c r="AW87" s="8"/>
    </row>
    <row r="88" customFormat="false" ht="12.8" hidden="false" customHeight="false" outlineLevel="0" collapsed="false">
      <c r="A88" s="502" t="s">
        <v>201</v>
      </c>
      <c r="B88" s="533" t="n">
        <v>100009</v>
      </c>
      <c r="C88" s="533" t="n">
        <f aca="false">SUM(C75:C86)</f>
        <v>95</v>
      </c>
      <c r="D88" s="533" t="n">
        <f aca="false">SUM(D75:D86)</f>
        <v>32.572</v>
      </c>
      <c r="E88" s="568" t="n">
        <f aca="false">SUM(E75:E86)</f>
        <v>1906</v>
      </c>
      <c r="F88" s="506" t="n">
        <f aca="false">E88*$G$1</f>
        <v>1143.6</v>
      </c>
      <c r="G88" s="289"/>
      <c r="H88" s="290"/>
      <c r="I88" s="291"/>
      <c r="J88" s="489"/>
      <c r="K88" s="293"/>
      <c r="L88" s="294"/>
      <c r="M88" s="295"/>
      <c r="N88" s="296"/>
      <c r="O88" s="293"/>
      <c r="P88" s="297"/>
      <c r="Q88" s="298"/>
      <c r="R88" s="290"/>
      <c r="S88" s="279"/>
      <c r="T88" s="496"/>
      <c r="U88" s="311"/>
      <c r="V88" s="309"/>
      <c r="W88" s="536"/>
      <c r="X88" s="498"/>
      <c r="Y88" s="280" t="n">
        <f aca="false">SUM(G88:X88)</f>
        <v>0</v>
      </c>
      <c r="Z88" s="267" t="n">
        <f aca="false">Y88*C88</f>
        <v>0</v>
      </c>
      <c r="AA88" s="281" t="n">
        <f aca="false">D88*Y88</f>
        <v>0</v>
      </c>
      <c r="AB88" s="282" t="n">
        <f aca="false">Y88*E88</f>
        <v>0</v>
      </c>
      <c r="AC88" s="499" t="n">
        <f aca="false">SUM(AC75:AC87)</f>
        <v>32</v>
      </c>
      <c r="AD88" s="500" t="n">
        <f aca="false">SUM(AD75:AD87)</f>
        <v>25</v>
      </c>
      <c r="AE88" s="499" t="n">
        <f aca="false">SUM(AE75:AE87)</f>
        <v>20</v>
      </c>
      <c r="AF88" s="500" t="n">
        <f aca="false">SUM(AF75:AF87)</f>
        <v>16</v>
      </c>
      <c r="AG88" s="499" t="n">
        <f aca="false">SUM(AG75:AG87)</f>
        <v>28</v>
      </c>
      <c r="AH88" s="500" t="n">
        <f aca="false">SUM(AH75:AH87)</f>
        <v>17</v>
      </c>
      <c r="AI88" s="499" t="n">
        <f aca="false">SUM(AI75:AI87)</f>
        <v>2</v>
      </c>
      <c r="AJ88" s="500" t="n">
        <f aca="false">SUM(AJ75:AJ87)</f>
        <v>1</v>
      </c>
      <c r="AK88" s="499" t="n">
        <f aca="false">SUM(AK75:AK87)</f>
        <v>0</v>
      </c>
      <c r="AL88" s="500" t="n">
        <f aca="false">SUM(AL75:AL87)</f>
        <v>0</v>
      </c>
      <c r="AM88" s="499" t="n">
        <f aca="false">SUM(AM75:AM87)</f>
        <v>0</v>
      </c>
      <c r="AN88" s="8"/>
      <c r="AO88" s="8"/>
      <c r="AP88" s="8"/>
      <c r="AQ88" s="8"/>
      <c r="AR88" s="8"/>
      <c r="AS88" s="8"/>
      <c r="AT88" s="8"/>
      <c r="AU88" s="8"/>
      <c r="AV88" s="8"/>
      <c r="AW88" s="8"/>
    </row>
    <row r="89" customFormat="false" ht="15" hidden="false" customHeight="false" outlineLevel="0" collapsed="false">
      <c r="A89" s="555" t="s">
        <v>202</v>
      </c>
      <c r="B89" s="481"/>
      <c r="C89" s="481"/>
      <c r="D89" s="481"/>
      <c r="E89" s="560"/>
      <c r="F89" s="538" t="n">
        <f aca="false">E89*$G$1</f>
        <v>0</v>
      </c>
      <c r="G89" s="539"/>
      <c r="H89" s="512"/>
      <c r="I89" s="512"/>
      <c r="J89" s="512"/>
      <c r="K89" s="512"/>
      <c r="L89" s="512"/>
      <c r="M89" s="512"/>
      <c r="N89" s="540"/>
      <c r="O89" s="541"/>
      <c r="P89" s="541"/>
      <c r="Q89" s="541"/>
      <c r="R89" s="541"/>
      <c r="S89" s="512"/>
      <c r="T89" s="512"/>
      <c r="U89" s="512"/>
      <c r="V89" s="512"/>
      <c r="W89" s="512"/>
      <c r="X89" s="512"/>
      <c r="Y89" s="561" t="s">
        <v>58</v>
      </c>
      <c r="Z89" s="481"/>
      <c r="AA89" s="562"/>
      <c r="AB89" s="542"/>
      <c r="AC89" s="563"/>
      <c r="AD89" s="563"/>
      <c r="AE89" s="563"/>
      <c r="AF89" s="563"/>
      <c r="AG89" s="563"/>
      <c r="AH89" s="563"/>
      <c r="AI89" s="563"/>
      <c r="AJ89" s="563"/>
      <c r="AK89" s="563"/>
      <c r="AL89" s="563"/>
      <c r="AM89" s="563"/>
      <c r="AN89" s="8"/>
      <c r="AO89" s="8"/>
      <c r="AP89" s="8"/>
      <c r="AQ89" s="8"/>
      <c r="AR89" s="8"/>
      <c r="AS89" s="8"/>
      <c r="AT89" s="8"/>
      <c r="AU89" s="8"/>
      <c r="AV89" s="8"/>
      <c r="AW89" s="8"/>
    </row>
    <row r="90" customFormat="false" ht="12.8" hidden="false" customHeight="false" outlineLevel="0" collapsed="false">
      <c r="A90" s="519" t="s">
        <v>203</v>
      </c>
      <c r="B90" s="517" t="n">
        <v>12497</v>
      </c>
      <c r="C90" s="267" t="n">
        <v>1</v>
      </c>
      <c r="D90" s="285" t="n">
        <v>2.6</v>
      </c>
      <c r="E90" s="495" t="n">
        <v>169</v>
      </c>
      <c r="F90" s="506"/>
      <c r="G90" s="289"/>
      <c r="H90" s="290"/>
      <c r="I90" s="291"/>
      <c r="J90" s="489"/>
      <c r="K90" s="293"/>
      <c r="L90" s="294"/>
      <c r="M90" s="295"/>
      <c r="N90" s="296"/>
      <c r="O90" s="293"/>
      <c r="P90" s="297"/>
      <c r="Q90" s="298"/>
      <c r="R90" s="290"/>
      <c r="S90" s="279"/>
      <c r="T90" s="496"/>
      <c r="U90" s="273"/>
      <c r="V90" s="271"/>
      <c r="W90" s="497"/>
      <c r="X90" s="498"/>
      <c r="Y90" s="280" t="n">
        <f aca="false">SUM(G90:X90)</f>
        <v>0</v>
      </c>
      <c r="Z90" s="267" t="n">
        <f aca="false">Y90*C90</f>
        <v>0</v>
      </c>
      <c r="AA90" s="281" t="n">
        <f aca="false">D90*Y90</f>
        <v>0</v>
      </c>
      <c r="AB90" s="282" t="n">
        <f aca="false">Y90*E90</f>
        <v>0</v>
      </c>
      <c r="AC90" s="493"/>
      <c r="AD90" s="494"/>
      <c r="AE90" s="493"/>
      <c r="AF90" s="494"/>
      <c r="AG90" s="493"/>
      <c r="AH90" s="494"/>
      <c r="AI90" s="493" t="n">
        <v>1</v>
      </c>
      <c r="AJ90" s="494"/>
      <c r="AK90" s="493"/>
      <c r="AL90" s="494"/>
      <c r="AM90" s="493"/>
      <c r="AN90" s="8"/>
      <c r="AO90" s="8"/>
      <c r="AP90" s="8"/>
      <c r="AQ90" s="8"/>
      <c r="AR90" s="8"/>
      <c r="AS90" s="8"/>
      <c r="AT90" s="8"/>
      <c r="AU90" s="8"/>
      <c r="AV90" s="8"/>
      <c r="AW90" s="8"/>
    </row>
    <row r="91" customFormat="false" ht="12.8" hidden="false" customHeight="false" outlineLevel="0" collapsed="false">
      <c r="A91" s="519" t="s">
        <v>204</v>
      </c>
      <c r="B91" s="517" t="n">
        <v>12590</v>
      </c>
      <c r="C91" s="267" t="n">
        <v>1</v>
      </c>
      <c r="D91" s="285" t="n">
        <v>2.9</v>
      </c>
      <c r="E91" s="495" t="n">
        <v>169</v>
      </c>
      <c r="F91" s="506"/>
      <c r="G91" s="289"/>
      <c r="H91" s="290"/>
      <c r="I91" s="291"/>
      <c r="J91" s="489"/>
      <c r="K91" s="293"/>
      <c r="L91" s="294"/>
      <c r="M91" s="295"/>
      <c r="N91" s="296"/>
      <c r="O91" s="293"/>
      <c r="P91" s="297"/>
      <c r="Q91" s="298"/>
      <c r="R91" s="290"/>
      <c r="S91" s="279"/>
      <c r="T91" s="496"/>
      <c r="U91" s="273"/>
      <c r="V91" s="271"/>
      <c r="W91" s="497"/>
      <c r="X91" s="498"/>
      <c r="Y91" s="280" t="n">
        <f aca="false">SUM(G91:X91)</f>
        <v>0</v>
      </c>
      <c r="Z91" s="267" t="n">
        <f aca="false">Y91*C91</f>
        <v>0</v>
      </c>
      <c r="AA91" s="281" t="n">
        <f aca="false">D91*Y91</f>
        <v>0</v>
      </c>
      <c r="AB91" s="282" t="n">
        <f aca="false">Y91*E91</f>
        <v>0</v>
      </c>
      <c r="AC91" s="493"/>
      <c r="AD91" s="494"/>
      <c r="AE91" s="493"/>
      <c r="AF91" s="494"/>
      <c r="AG91" s="493"/>
      <c r="AH91" s="494" t="n">
        <v>1</v>
      </c>
      <c r="AI91" s="493"/>
      <c r="AJ91" s="494"/>
      <c r="AK91" s="493"/>
      <c r="AL91" s="494"/>
      <c r="AM91" s="493"/>
      <c r="AN91" s="8"/>
      <c r="AO91" s="8"/>
      <c r="AP91" s="8"/>
      <c r="AQ91" s="8"/>
      <c r="AR91" s="8"/>
      <c r="AS91" s="8"/>
      <c r="AT91" s="8"/>
      <c r="AU91" s="8"/>
      <c r="AV91" s="8"/>
      <c r="AW91" s="8"/>
    </row>
    <row r="92" customFormat="false" ht="12.8" hidden="false" customHeight="false" outlineLevel="0" collapsed="false">
      <c r="A92" s="519" t="s">
        <v>205</v>
      </c>
      <c r="B92" s="517" t="n">
        <v>12498</v>
      </c>
      <c r="C92" s="267" t="n">
        <v>1</v>
      </c>
      <c r="D92" s="285" t="n">
        <v>2.3</v>
      </c>
      <c r="E92" s="495" t="n">
        <v>137</v>
      </c>
      <c r="F92" s="506"/>
      <c r="G92" s="289"/>
      <c r="H92" s="290"/>
      <c r="I92" s="291"/>
      <c r="J92" s="489"/>
      <c r="K92" s="293"/>
      <c r="L92" s="294"/>
      <c r="M92" s="295"/>
      <c r="N92" s="296"/>
      <c r="O92" s="293"/>
      <c r="P92" s="297"/>
      <c r="Q92" s="298"/>
      <c r="R92" s="290"/>
      <c r="S92" s="279"/>
      <c r="T92" s="496"/>
      <c r="U92" s="273"/>
      <c r="V92" s="271"/>
      <c r="W92" s="497"/>
      <c r="X92" s="498"/>
      <c r="Y92" s="280" t="n">
        <f aca="false">SUM(G92:X92)</f>
        <v>0</v>
      </c>
      <c r="Z92" s="267" t="n">
        <f aca="false">Y92*C92</f>
        <v>0</v>
      </c>
      <c r="AA92" s="281" t="n">
        <f aca="false">D92*Y92</f>
        <v>0</v>
      </c>
      <c r="AB92" s="282" t="n">
        <f aca="false">Y92*E92</f>
        <v>0</v>
      </c>
      <c r="AC92" s="493"/>
      <c r="AD92" s="494"/>
      <c r="AE92" s="493"/>
      <c r="AF92" s="494"/>
      <c r="AG92" s="493"/>
      <c r="AH92" s="494"/>
      <c r="AI92" s="493" t="n">
        <v>1</v>
      </c>
      <c r="AJ92" s="494"/>
      <c r="AK92" s="493"/>
      <c r="AL92" s="494"/>
      <c r="AM92" s="493"/>
      <c r="AN92" s="8"/>
      <c r="AO92" s="8"/>
      <c r="AP92" s="8"/>
      <c r="AQ92" s="8"/>
      <c r="AR92" s="8"/>
      <c r="AS92" s="8"/>
      <c r="AT92" s="8"/>
      <c r="AU92" s="8"/>
      <c r="AV92" s="8"/>
      <c r="AW92" s="8"/>
    </row>
    <row r="93" customFormat="false" ht="12.8" hidden="false" customHeight="false" outlineLevel="0" collapsed="false">
      <c r="A93" s="519" t="s">
        <v>206</v>
      </c>
      <c r="B93" s="517" t="n">
        <v>12594</v>
      </c>
      <c r="C93" s="267" t="n">
        <v>1</v>
      </c>
      <c r="D93" s="285" t="n">
        <v>2.1</v>
      </c>
      <c r="E93" s="495" t="n">
        <v>149</v>
      </c>
      <c r="F93" s="506"/>
      <c r="G93" s="289"/>
      <c r="H93" s="290"/>
      <c r="I93" s="291"/>
      <c r="J93" s="489"/>
      <c r="K93" s="293"/>
      <c r="L93" s="294"/>
      <c r="M93" s="295"/>
      <c r="N93" s="296"/>
      <c r="O93" s="293"/>
      <c r="P93" s="297"/>
      <c r="Q93" s="298"/>
      <c r="R93" s="290"/>
      <c r="S93" s="279"/>
      <c r="T93" s="496"/>
      <c r="U93" s="273"/>
      <c r="V93" s="271"/>
      <c r="W93" s="497"/>
      <c r="X93" s="498"/>
      <c r="Y93" s="280" t="n">
        <f aca="false">SUM(G93:X93)</f>
        <v>0</v>
      </c>
      <c r="Z93" s="267" t="n">
        <f aca="false">Y93*C93</f>
        <v>0</v>
      </c>
      <c r="AA93" s="281" t="n">
        <f aca="false">D93*Y93</f>
        <v>0</v>
      </c>
      <c r="AB93" s="282" t="n">
        <f aca="false">Y93*E93</f>
        <v>0</v>
      </c>
      <c r="AC93" s="493"/>
      <c r="AD93" s="494"/>
      <c r="AE93" s="493"/>
      <c r="AF93" s="494"/>
      <c r="AG93" s="493"/>
      <c r="AH93" s="494"/>
      <c r="AI93" s="493"/>
      <c r="AJ93" s="494" t="n">
        <v>1</v>
      </c>
      <c r="AK93" s="493"/>
      <c r="AL93" s="494"/>
      <c r="AM93" s="493"/>
      <c r="AN93" s="8"/>
      <c r="AO93" s="8"/>
      <c r="AP93" s="8"/>
      <c r="AQ93" s="8"/>
      <c r="AR93" s="8"/>
      <c r="AS93" s="8"/>
      <c r="AT93" s="8"/>
      <c r="AU93" s="8"/>
      <c r="AV93" s="8"/>
      <c r="AW93" s="8"/>
    </row>
    <row r="94" customFormat="false" ht="12.8" hidden="false" customHeight="false" outlineLevel="0" collapsed="false">
      <c r="A94" s="519" t="s">
        <v>207</v>
      </c>
      <c r="B94" s="517" t="n">
        <v>12499</v>
      </c>
      <c r="C94" s="267" t="n">
        <v>1</v>
      </c>
      <c r="D94" s="285" t="n">
        <v>3.1</v>
      </c>
      <c r="E94" s="495" t="n">
        <v>177</v>
      </c>
      <c r="F94" s="506"/>
      <c r="G94" s="289"/>
      <c r="H94" s="290"/>
      <c r="I94" s="291"/>
      <c r="J94" s="489"/>
      <c r="K94" s="293"/>
      <c r="L94" s="294"/>
      <c r="M94" s="295"/>
      <c r="N94" s="296"/>
      <c r="O94" s="293"/>
      <c r="P94" s="297"/>
      <c r="Q94" s="298"/>
      <c r="R94" s="290"/>
      <c r="S94" s="279"/>
      <c r="T94" s="496"/>
      <c r="U94" s="273"/>
      <c r="V94" s="271"/>
      <c r="W94" s="497"/>
      <c r="X94" s="498"/>
      <c r="Y94" s="280" t="n">
        <f aca="false">SUM(G94:X94)</f>
        <v>0</v>
      </c>
      <c r="Z94" s="267" t="n">
        <f aca="false">Y94*C94</f>
        <v>0</v>
      </c>
      <c r="AA94" s="281" t="n">
        <f aca="false">D94*Y94</f>
        <v>0</v>
      </c>
      <c r="AB94" s="282" t="n">
        <f aca="false">Y94*E94</f>
        <v>0</v>
      </c>
      <c r="AC94" s="493"/>
      <c r="AD94" s="494"/>
      <c r="AE94" s="493"/>
      <c r="AF94" s="494"/>
      <c r="AG94" s="493"/>
      <c r="AH94" s="494" t="n">
        <v>1</v>
      </c>
      <c r="AI94" s="493"/>
      <c r="AJ94" s="494"/>
      <c r="AK94" s="493"/>
      <c r="AL94" s="494"/>
      <c r="AM94" s="493"/>
      <c r="AN94" s="8"/>
      <c r="AO94" s="8"/>
      <c r="AP94" s="8"/>
      <c r="AQ94" s="8"/>
      <c r="AR94" s="8"/>
      <c r="AS94" s="8"/>
      <c r="AT94" s="8"/>
      <c r="AU94" s="8"/>
      <c r="AV94" s="8"/>
      <c r="AW94" s="8"/>
    </row>
    <row r="95" customFormat="false" ht="12.8" hidden="false" customHeight="false" outlineLevel="0" collapsed="false">
      <c r="A95" s="519" t="s">
        <v>208</v>
      </c>
      <c r="B95" s="517" t="n">
        <v>12504</v>
      </c>
      <c r="C95" s="267" t="n">
        <v>2</v>
      </c>
      <c r="D95" s="285" t="n">
        <v>2.6</v>
      </c>
      <c r="E95" s="495" t="n">
        <v>165</v>
      </c>
      <c r="F95" s="506"/>
      <c r="G95" s="289"/>
      <c r="H95" s="290"/>
      <c r="I95" s="291"/>
      <c r="J95" s="489"/>
      <c r="K95" s="293"/>
      <c r="L95" s="294"/>
      <c r="M95" s="295"/>
      <c r="N95" s="296"/>
      <c r="O95" s="293"/>
      <c r="P95" s="297"/>
      <c r="Q95" s="298"/>
      <c r="R95" s="290"/>
      <c r="S95" s="279"/>
      <c r="T95" s="496"/>
      <c r="U95" s="273"/>
      <c r="V95" s="271"/>
      <c r="W95" s="497"/>
      <c r="X95" s="498"/>
      <c r="Y95" s="280" t="n">
        <f aca="false">SUM(G95:X95)</f>
        <v>0</v>
      </c>
      <c r="Z95" s="267" t="n">
        <f aca="false">Y95*C95</f>
        <v>0</v>
      </c>
      <c r="AA95" s="281" t="n">
        <f aca="false">D95*Y95</f>
        <v>0</v>
      </c>
      <c r="AB95" s="282" t="n">
        <f aca="false">Y95*E95</f>
        <v>0</v>
      </c>
      <c r="AC95" s="493"/>
      <c r="AD95" s="494"/>
      <c r="AE95" s="493"/>
      <c r="AF95" s="494"/>
      <c r="AG95" s="493"/>
      <c r="AH95" s="494"/>
      <c r="AI95" s="493"/>
      <c r="AJ95" s="494"/>
      <c r="AK95" s="493" t="n">
        <v>2</v>
      </c>
      <c r="AL95" s="494"/>
      <c r="AM95" s="493"/>
      <c r="AN95" s="8"/>
      <c r="AO95" s="8"/>
      <c r="AP95" s="8"/>
      <c r="AQ95" s="8"/>
      <c r="AR95" s="8"/>
      <c r="AS95" s="8"/>
      <c r="AT95" s="8"/>
      <c r="AU95" s="8"/>
      <c r="AV95" s="8"/>
      <c r="AW95" s="8"/>
    </row>
    <row r="96" customFormat="false" ht="12.8" hidden="false" customHeight="false" outlineLevel="0" collapsed="false">
      <c r="A96" s="519" t="s">
        <v>209</v>
      </c>
      <c r="B96" s="517" t="n">
        <v>12591</v>
      </c>
      <c r="C96" s="267" t="n">
        <v>2</v>
      </c>
      <c r="D96" s="285" t="n">
        <v>2.7</v>
      </c>
      <c r="E96" s="495" t="n">
        <v>169</v>
      </c>
      <c r="F96" s="506"/>
      <c r="G96" s="289"/>
      <c r="H96" s="290"/>
      <c r="I96" s="291"/>
      <c r="J96" s="489"/>
      <c r="K96" s="293"/>
      <c r="L96" s="294"/>
      <c r="M96" s="295"/>
      <c r="N96" s="296"/>
      <c r="O96" s="293"/>
      <c r="P96" s="297"/>
      <c r="Q96" s="298"/>
      <c r="R96" s="290"/>
      <c r="S96" s="279"/>
      <c r="T96" s="496"/>
      <c r="U96" s="273"/>
      <c r="V96" s="271"/>
      <c r="W96" s="497"/>
      <c r="X96" s="498"/>
      <c r="Y96" s="280" t="n">
        <f aca="false">SUM(G96:X96)</f>
        <v>0</v>
      </c>
      <c r="Z96" s="267" t="n">
        <f aca="false">Y96*C96</f>
        <v>0</v>
      </c>
      <c r="AA96" s="281" t="n">
        <f aca="false">D96*Y96</f>
        <v>0</v>
      </c>
      <c r="AB96" s="282" t="n">
        <f aca="false">Y96*E96</f>
        <v>0</v>
      </c>
      <c r="AC96" s="493"/>
      <c r="AD96" s="494"/>
      <c r="AE96" s="493"/>
      <c r="AF96" s="494"/>
      <c r="AG96" s="493"/>
      <c r="AH96" s="494" t="n">
        <v>1</v>
      </c>
      <c r="AI96" s="493" t="n">
        <v>1</v>
      </c>
      <c r="AJ96" s="494"/>
      <c r="AK96" s="493"/>
      <c r="AL96" s="494"/>
      <c r="AM96" s="493"/>
      <c r="AN96" s="8"/>
      <c r="AO96" s="8"/>
      <c r="AP96" s="8"/>
      <c r="AQ96" s="8"/>
      <c r="AR96" s="8"/>
      <c r="AS96" s="8"/>
      <c r="AT96" s="8"/>
      <c r="AU96" s="8"/>
      <c r="AV96" s="8"/>
      <c r="AW96" s="8"/>
    </row>
    <row r="97" customFormat="false" ht="12.8" hidden="false" customHeight="false" outlineLevel="0" collapsed="false">
      <c r="A97" s="519" t="s">
        <v>210</v>
      </c>
      <c r="B97" s="517" t="n">
        <v>12593</v>
      </c>
      <c r="C97" s="267" t="n">
        <v>2</v>
      </c>
      <c r="D97" s="285" t="n">
        <v>2.2</v>
      </c>
      <c r="E97" s="495" t="n">
        <v>143</v>
      </c>
      <c r="F97" s="506"/>
      <c r="G97" s="289"/>
      <c r="H97" s="290"/>
      <c r="I97" s="291"/>
      <c r="J97" s="489"/>
      <c r="K97" s="293"/>
      <c r="L97" s="294"/>
      <c r="M97" s="295"/>
      <c r="N97" s="296"/>
      <c r="O97" s="293"/>
      <c r="P97" s="297"/>
      <c r="Q97" s="298"/>
      <c r="R97" s="290"/>
      <c r="S97" s="279"/>
      <c r="T97" s="496"/>
      <c r="U97" s="273"/>
      <c r="V97" s="271"/>
      <c r="W97" s="497"/>
      <c r="X97" s="498"/>
      <c r="Y97" s="280" t="n">
        <f aca="false">SUM(G97:X97)</f>
        <v>0</v>
      </c>
      <c r="Z97" s="267" t="n">
        <f aca="false">Y97*C97</f>
        <v>0</v>
      </c>
      <c r="AA97" s="281" t="n">
        <f aca="false">D97*Y97</f>
        <v>0</v>
      </c>
      <c r="AB97" s="282" t="n">
        <f aca="false">Y97*E97</f>
        <v>0</v>
      </c>
      <c r="AC97" s="493"/>
      <c r="AD97" s="494"/>
      <c r="AE97" s="493"/>
      <c r="AF97" s="494"/>
      <c r="AG97" s="493" t="n">
        <v>2</v>
      </c>
      <c r="AH97" s="494"/>
      <c r="AI97" s="493"/>
      <c r="AJ97" s="494"/>
      <c r="AK97" s="493"/>
      <c r="AL97" s="494"/>
      <c r="AM97" s="493"/>
      <c r="AN97" s="8"/>
      <c r="AO97" s="8"/>
      <c r="AP97" s="8"/>
      <c r="AQ97" s="8"/>
      <c r="AR97" s="8"/>
      <c r="AS97" s="8"/>
      <c r="AT97" s="8"/>
      <c r="AU97" s="8"/>
      <c r="AV97" s="8"/>
      <c r="AW97" s="8"/>
    </row>
    <row r="98" customFormat="false" ht="12.8" hidden="false" customHeight="false" outlineLevel="0" collapsed="false">
      <c r="A98" s="519" t="s">
        <v>211</v>
      </c>
      <c r="B98" s="517" t="n">
        <v>12592</v>
      </c>
      <c r="C98" s="267" t="n">
        <v>2</v>
      </c>
      <c r="D98" s="285" t="n">
        <v>2</v>
      </c>
      <c r="E98" s="495" t="n">
        <v>133</v>
      </c>
      <c r="F98" s="506"/>
      <c r="G98" s="289"/>
      <c r="H98" s="290"/>
      <c r="I98" s="291"/>
      <c r="J98" s="489"/>
      <c r="K98" s="293"/>
      <c r="L98" s="294"/>
      <c r="M98" s="295"/>
      <c r="N98" s="296"/>
      <c r="O98" s="293"/>
      <c r="P98" s="297"/>
      <c r="Q98" s="298"/>
      <c r="R98" s="290"/>
      <c r="S98" s="279"/>
      <c r="T98" s="496"/>
      <c r="U98" s="273"/>
      <c r="V98" s="271"/>
      <c r="W98" s="497"/>
      <c r="X98" s="498"/>
      <c r="Y98" s="280" t="n">
        <f aca="false">SUM(G98:X98)</f>
        <v>0</v>
      </c>
      <c r="Z98" s="267" t="n">
        <f aca="false">Y98*C98</f>
        <v>0</v>
      </c>
      <c r="AA98" s="281" t="n">
        <f aca="false">D98*Y98</f>
        <v>0</v>
      </c>
      <c r="AB98" s="282" t="n">
        <f aca="false">Y98*E98</f>
        <v>0</v>
      </c>
      <c r="AC98" s="493"/>
      <c r="AD98" s="494"/>
      <c r="AE98" s="493"/>
      <c r="AF98" s="494"/>
      <c r="AG98" s="493"/>
      <c r="AH98" s="494"/>
      <c r="AI98" s="493" t="n">
        <v>1</v>
      </c>
      <c r="AJ98" s="494"/>
      <c r="AK98" s="493" t="n">
        <v>1</v>
      </c>
      <c r="AL98" s="494"/>
      <c r="AM98" s="493"/>
      <c r="AN98" s="8"/>
      <c r="AO98" s="8"/>
      <c r="AP98" s="8"/>
      <c r="AQ98" s="8"/>
      <c r="AR98" s="8"/>
      <c r="AS98" s="8"/>
      <c r="AT98" s="8"/>
      <c r="AU98" s="8"/>
      <c r="AV98" s="8"/>
      <c r="AW98" s="8"/>
    </row>
    <row r="99" customFormat="false" ht="12.8" hidden="false" customHeight="false" outlineLevel="0" collapsed="false">
      <c r="A99" s="519" t="s">
        <v>212</v>
      </c>
      <c r="B99" s="517" t="n">
        <v>12589</v>
      </c>
      <c r="C99" s="267" t="n">
        <v>1</v>
      </c>
      <c r="D99" s="285" t="n">
        <v>1.1</v>
      </c>
      <c r="E99" s="495" t="n">
        <v>75</v>
      </c>
      <c r="F99" s="506"/>
      <c r="G99" s="289"/>
      <c r="H99" s="290"/>
      <c r="I99" s="291"/>
      <c r="J99" s="489"/>
      <c r="K99" s="293"/>
      <c r="L99" s="294"/>
      <c r="M99" s="295"/>
      <c r="N99" s="296"/>
      <c r="O99" s="293"/>
      <c r="P99" s="297"/>
      <c r="Q99" s="298"/>
      <c r="R99" s="290"/>
      <c r="S99" s="279"/>
      <c r="T99" s="496"/>
      <c r="U99" s="273"/>
      <c r="V99" s="271"/>
      <c r="W99" s="497"/>
      <c r="X99" s="498"/>
      <c r="Y99" s="280" t="n">
        <f aca="false">SUM(G99:X99)</f>
        <v>0</v>
      </c>
      <c r="Z99" s="267" t="n">
        <f aca="false">Y99*C99</f>
        <v>0</v>
      </c>
      <c r="AA99" s="281" t="n">
        <f aca="false">D99*Y99</f>
        <v>0</v>
      </c>
      <c r="AB99" s="282" t="n">
        <f aca="false">Y99*E99</f>
        <v>0</v>
      </c>
      <c r="AC99" s="493"/>
      <c r="AD99" s="494"/>
      <c r="AE99" s="493"/>
      <c r="AF99" s="494"/>
      <c r="AG99" s="493"/>
      <c r="AH99" s="494"/>
      <c r="AI99" s="493" t="n">
        <v>1</v>
      </c>
      <c r="AJ99" s="494"/>
      <c r="AK99" s="493"/>
      <c r="AL99" s="494"/>
      <c r="AM99" s="493"/>
      <c r="AN99" s="8"/>
      <c r="AO99" s="8"/>
      <c r="AP99" s="8"/>
      <c r="AQ99" s="8"/>
      <c r="AR99" s="8"/>
      <c r="AS99" s="8"/>
      <c r="AT99" s="8"/>
      <c r="AU99" s="8"/>
      <c r="AV99" s="8"/>
      <c r="AW99" s="8"/>
    </row>
    <row r="100" customFormat="false" ht="12.8" hidden="false" customHeight="false" outlineLevel="0" collapsed="false">
      <c r="A100" s="519" t="s">
        <v>213</v>
      </c>
      <c r="B100" s="517" t="n">
        <v>12602</v>
      </c>
      <c r="C100" s="267" t="n">
        <v>5</v>
      </c>
      <c r="D100" s="285" t="n">
        <v>3</v>
      </c>
      <c r="E100" s="495" t="n">
        <v>219</v>
      </c>
      <c r="F100" s="506"/>
      <c r="G100" s="289"/>
      <c r="H100" s="290"/>
      <c r="I100" s="291"/>
      <c r="J100" s="489"/>
      <c r="K100" s="293"/>
      <c r="L100" s="294"/>
      <c r="M100" s="295"/>
      <c r="N100" s="296"/>
      <c r="O100" s="293"/>
      <c r="P100" s="297"/>
      <c r="Q100" s="298"/>
      <c r="R100" s="290"/>
      <c r="S100" s="279"/>
      <c r="T100" s="496"/>
      <c r="U100" s="273"/>
      <c r="V100" s="271"/>
      <c r="W100" s="497"/>
      <c r="X100" s="498"/>
      <c r="Y100" s="280" t="n">
        <f aca="false">SUM(G100:X100)</f>
        <v>0</v>
      </c>
      <c r="Z100" s="267" t="n">
        <f aca="false">Y100*C100</f>
        <v>0</v>
      </c>
      <c r="AA100" s="281" t="n">
        <f aca="false">D100*Y100</f>
        <v>0</v>
      </c>
      <c r="AB100" s="282" t="n">
        <f aca="false">Y100*E100</f>
        <v>0</v>
      </c>
      <c r="AC100" s="493"/>
      <c r="AD100" s="494"/>
      <c r="AE100" s="493"/>
      <c r="AF100" s="494" t="n">
        <v>1</v>
      </c>
      <c r="AG100" s="493" t="n">
        <v>1</v>
      </c>
      <c r="AH100" s="494" t="n">
        <v>1</v>
      </c>
      <c r="AI100" s="493"/>
      <c r="AJ100" s="494"/>
      <c r="AK100" s="493"/>
      <c r="AL100" s="494"/>
      <c r="AM100" s="493"/>
      <c r="AN100" s="8"/>
      <c r="AO100" s="8"/>
      <c r="AP100" s="8"/>
      <c r="AQ100" s="8"/>
      <c r="AR100" s="8"/>
      <c r="AS100" s="8"/>
      <c r="AT100" s="8"/>
      <c r="AU100" s="8"/>
      <c r="AV100" s="8"/>
      <c r="AW100" s="8"/>
    </row>
    <row r="101" customFormat="false" ht="12.8" hidden="false" customHeight="false" outlineLevel="0" collapsed="false">
      <c r="A101" s="519" t="s">
        <v>214</v>
      </c>
      <c r="B101" s="517"/>
      <c r="C101" s="267" t="n">
        <v>5</v>
      </c>
      <c r="D101" s="285" t="n">
        <v>1.9</v>
      </c>
      <c r="E101" s="495" t="n">
        <v>157</v>
      </c>
      <c r="F101" s="506"/>
      <c r="G101" s="289"/>
      <c r="H101" s="290"/>
      <c r="I101" s="291"/>
      <c r="J101" s="489"/>
      <c r="K101" s="293"/>
      <c r="L101" s="294"/>
      <c r="M101" s="295"/>
      <c r="N101" s="296"/>
      <c r="O101" s="293"/>
      <c r="P101" s="297"/>
      <c r="Q101" s="298"/>
      <c r="R101" s="290"/>
      <c r="S101" s="279"/>
      <c r="T101" s="496"/>
      <c r="U101" s="273"/>
      <c r="V101" s="271"/>
      <c r="W101" s="497"/>
      <c r="X101" s="498"/>
      <c r="Y101" s="280" t="n">
        <f aca="false">SUM(G101:X101)</f>
        <v>0</v>
      </c>
      <c r="Z101" s="267" t="n">
        <f aca="false">Y101*C101</f>
        <v>0</v>
      </c>
      <c r="AA101" s="281" t="n">
        <f aca="false">D101*Y101</f>
        <v>0</v>
      </c>
      <c r="AB101" s="282" t="n">
        <f aca="false">Y101*E101</f>
        <v>0</v>
      </c>
      <c r="AC101" s="493"/>
      <c r="AD101" s="494"/>
      <c r="AE101" s="493"/>
      <c r="AF101" s="494"/>
      <c r="AG101" s="493"/>
      <c r="AH101" s="494"/>
      <c r="AI101" s="493"/>
      <c r="AJ101" s="494"/>
      <c r="AK101" s="493"/>
      <c r="AL101" s="494"/>
      <c r="AM101" s="493"/>
      <c r="AN101" s="8"/>
      <c r="AO101" s="8"/>
      <c r="AP101" s="8"/>
      <c r="AQ101" s="8"/>
      <c r="AR101" s="8"/>
      <c r="AS101" s="8"/>
      <c r="AT101" s="8"/>
      <c r="AU101" s="8"/>
      <c r="AV101" s="8"/>
      <c r="AW101" s="8"/>
    </row>
    <row r="102" customFormat="false" ht="12.8" hidden="false" customHeight="false" outlineLevel="0" collapsed="false">
      <c r="A102" s="519" t="s">
        <v>215</v>
      </c>
      <c r="B102" s="517" t="n">
        <v>12477</v>
      </c>
      <c r="C102" s="267" t="n">
        <v>10</v>
      </c>
      <c r="D102" s="285" t="n">
        <v>0.5</v>
      </c>
      <c r="E102" s="495" t="n">
        <v>53</v>
      </c>
      <c r="F102" s="506"/>
      <c r="G102" s="289"/>
      <c r="H102" s="290"/>
      <c r="I102" s="291"/>
      <c r="J102" s="489"/>
      <c r="K102" s="293"/>
      <c r="L102" s="294"/>
      <c r="M102" s="295"/>
      <c r="N102" s="296"/>
      <c r="O102" s="293"/>
      <c r="P102" s="297"/>
      <c r="Q102" s="298"/>
      <c r="R102" s="290"/>
      <c r="S102" s="279"/>
      <c r="T102" s="496"/>
      <c r="U102" s="273"/>
      <c r="V102" s="271"/>
      <c r="W102" s="497"/>
      <c r="X102" s="498"/>
      <c r="Y102" s="280" t="n">
        <f aca="false">SUM(G102:X102)</f>
        <v>0</v>
      </c>
      <c r="Z102" s="267" t="n">
        <f aca="false">Y102*C102</f>
        <v>0</v>
      </c>
      <c r="AA102" s="281" t="n">
        <f aca="false">D102*Y102</f>
        <v>0</v>
      </c>
      <c r="AB102" s="282" t="n">
        <f aca="false">Y102*E102</f>
        <v>0</v>
      </c>
      <c r="AC102" s="493"/>
      <c r="AD102" s="494"/>
      <c r="AE102" s="493"/>
      <c r="AF102" s="494"/>
      <c r="AG102" s="493"/>
      <c r="AH102" s="494"/>
      <c r="AI102" s="493"/>
      <c r="AJ102" s="494"/>
      <c r="AK102" s="493"/>
      <c r="AL102" s="494"/>
      <c r="AM102" s="493"/>
      <c r="AN102" s="8"/>
      <c r="AO102" s="8"/>
      <c r="AP102" s="8"/>
      <c r="AQ102" s="8"/>
      <c r="AR102" s="8"/>
      <c r="AS102" s="8"/>
      <c r="AT102" s="8"/>
      <c r="AU102" s="8"/>
      <c r="AV102" s="8"/>
      <c r="AW102" s="8"/>
    </row>
    <row r="103" customFormat="false" ht="12.8" hidden="false" customHeight="false" outlineLevel="0" collapsed="false">
      <c r="A103" s="502" t="s">
        <v>216</v>
      </c>
      <c r="B103" s="533" t="n">
        <v>100015</v>
      </c>
      <c r="C103" s="533" t="n">
        <f aca="false">SUM(C90:C102)</f>
        <v>34</v>
      </c>
      <c r="D103" s="569" t="n">
        <f aca="false">SUM(D90:D102)</f>
        <v>29</v>
      </c>
      <c r="E103" s="535" t="n">
        <v>1915</v>
      </c>
      <c r="F103" s="506"/>
      <c r="G103" s="289"/>
      <c r="H103" s="290"/>
      <c r="I103" s="291"/>
      <c r="J103" s="489"/>
      <c r="K103" s="293"/>
      <c r="L103" s="294"/>
      <c r="M103" s="295"/>
      <c r="N103" s="296"/>
      <c r="O103" s="293"/>
      <c r="P103" s="297"/>
      <c r="Q103" s="298"/>
      <c r="R103" s="290"/>
      <c r="S103" s="279"/>
      <c r="T103" s="496"/>
      <c r="U103" s="273"/>
      <c r="V103" s="271"/>
      <c r="W103" s="497"/>
      <c r="X103" s="498"/>
      <c r="Y103" s="280" t="n">
        <f aca="false">SUM(G103:X103)</f>
        <v>0</v>
      </c>
      <c r="Z103" s="267" t="n">
        <f aca="false">Y103*C103</f>
        <v>0</v>
      </c>
      <c r="AA103" s="281" t="n">
        <f aca="false">D103*Y103</f>
        <v>0</v>
      </c>
      <c r="AB103" s="282" t="n">
        <f aca="false">Y103*E103</f>
        <v>0</v>
      </c>
      <c r="AC103" s="499" t="n">
        <f aca="false">SUM(AC90:AC102)</f>
        <v>0</v>
      </c>
      <c r="AD103" s="494" t="n">
        <f aca="false">SUM(AD90:AD102)</f>
        <v>0</v>
      </c>
      <c r="AE103" s="493" t="n">
        <f aca="false">SUM(AE90:AE102)</f>
        <v>0</v>
      </c>
      <c r="AF103" s="494" t="n">
        <f aca="false">SUM(AF90:AF102)</f>
        <v>1</v>
      </c>
      <c r="AG103" s="493" t="n">
        <f aca="false">SUM(AG90:AG102)</f>
        <v>3</v>
      </c>
      <c r="AH103" s="494" t="n">
        <f aca="false">SUM(AH90:AH102)</f>
        <v>4</v>
      </c>
      <c r="AI103" s="493" t="n">
        <f aca="false">SUM(AI90:AI102)</f>
        <v>5</v>
      </c>
      <c r="AJ103" s="494" t="n">
        <f aca="false">SUM(AJ90:AJ102)</f>
        <v>1</v>
      </c>
      <c r="AK103" s="493" t="n">
        <f aca="false">SUM(AK90:AK102)</f>
        <v>3</v>
      </c>
      <c r="AL103" s="494" t="n">
        <f aca="false">SUM(AL90:AL102)</f>
        <v>0</v>
      </c>
      <c r="AM103" s="493" t="n">
        <f aca="false">SUM(AM90:AM102)</f>
        <v>0</v>
      </c>
      <c r="AN103" s="8"/>
      <c r="AO103" s="8"/>
      <c r="AP103" s="8"/>
      <c r="AQ103" s="8"/>
      <c r="AR103" s="8"/>
      <c r="AS103" s="8"/>
      <c r="AT103" s="8"/>
      <c r="AU103" s="8"/>
      <c r="AV103" s="8"/>
      <c r="AW103" s="8"/>
    </row>
    <row r="104" customFormat="false" ht="15" hidden="false" customHeight="false" outlineLevel="0" collapsed="false">
      <c r="A104" s="570" t="s">
        <v>128</v>
      </c>
      <c r="B104" s="475"/>
      <c r="C104" s="475"/>
      <c r="D104" s="571"/>
      <c r="E104" s="477"/>
      <c r="F104" s="538" t="n">
        <f aca="false">E104*$G$1</f>
        <v>0</v>
      </c>
      <c r="G104" s="539"/>
      <c r="H104" s="512"/>
      <c r="I104" s="512"/>
      <c r="J104" s="512"/>
      <c r="K104" s="512"/>
      <c r="L104" s="512"/>
      <c r="M104" s="512"/>
      <c r="N104" s="540"/>
      <c r="O104" s="541"/>
      <c r="P104" s="541"/>
      <c r="Q104" s="541"/>
      <c r="R104" s="541"/>
      <c r="S104" s="512"/>
      <c r="T104" s="512"/>
      <c r="U104" s="512"/>
      <c r="V104" s="512"/>
      <c r="W104" s="512"/>
      <c r="X104" s="513"/>
      <c r="Y104" s="514"/>
      <c r="Z104" s="476"/>
      <c r="AA104" s="515"/>
      <c r="AB104" s="516"/>
      <c r="AC104" s="563"/>
      <c r="AD104" s="563"/>
      <c r="AE104" s="563"/>
      <c r="AF104" s="563"/>
      <c r="AG104" s="563"/>
      <c r="AH104" s="563"/>
      <c r="AI104" s="563"/>
      <c r="AJ104" s="563"/>
      <c r="AK104" s="563"/>
      <c r="AL104" s="563"/>
      <c r="AM104" s="563"/>
      <c r="AN104" s="8"/>
      <c r="AO104" s="8"/>
      <c r="AP104" s="8"/>
      <c r="AQ104" s="8"/>
      <c r="AR104" s="8"/>
      <c r="AS104" s="8"/>
      <c r="AT104" s="8"/>
      <c r="AU104" s="8"/>
      <c r="AV104" s="8"/>
      <c r="AW104" s="8"/>
    </row>
    <row r="105" customFormat="false" ht="12.8" hidden="false" customHeight="false" outlineLevel="0" collapsed="false">
      <c r="A105" s="428" t="s">
        <v>129</v>
      </c>
      <c r="B105" s="267" t="n">
        <v>6737</v>
      </c>
      <c r="C105" s="267" t="n">
        <v>3</v>
      </c>
      <c r="D105" s="285" t="n">
        <v>2.525</v>
      </c>
      <c r="E105" s="495" t="n">
        <v>175</v>
      </c>
      <c r="F105" s="518" t="n">
        <f aca="false">E105*$G$1</f>
        <v>105</v>
      </c>
      <c r="G105" s="353"/>
      <c r="H105" s="290"/>
      <c r="I105" s="291"/>
      <c r="J105" s="489"/>
      <c r="K105" s="293"/>
      <c r="L105" s="294"/>
      <c r="M105" s="295"/>
      <c r="N105" s="296"/>
      <c r="O105" s="293"/>
      <c r="P105" s="297"/>
      <c r="Q105" s="298"/>
      <c r="R105" s="290"/>
      <c r="S105" s="279"/>
      <c r="T105" s="496"/>
      <c r="U105" s="273"/>
      <c r="V105" s="271"/>
      <c r="W105" s="497"/>
      <c r="X105" s="498"/>
      <c r="Y105" s="280" t="n">
        <f aca="false">SUM(G105:X105)</f>
        <v>0</v>
      </c>
      <c r="Z105" s="267" t="n">
        <f aca="false">Y105*C105</f>
        <v>0</v>
      </c>
      <c r="AA105" s="281" t="n">
        <f aca="false">D105*Y105</f>
        <v>0</v>
      </c>
      <c r="AB105" s="282" t="n">
        <f aca="false">Y105*E105</f>
        <v>0</v>
      </c>
      <c r="AC105" s="499"/>
      <c r="AD105" s="500"/>
      <c r="AE105" s="499"/>
      <c r="AF105" s="500"/>
      <c r="AG105" s="499" t="n">
        <v>1</v>
      </c>
      <c r="AH105" s="500" t="n">
        <v>2</v>
      </c>
      <c r="AI105" s="499"/>
      <c r="AJ105" s="500"/>
      <c r="AK105" s="499"/>
      <c r="AL105" s="500"/>
      <c r="AM105" s="499"/>
      <c r="AN105" s="8"/>
      <c r="AO105" s="8"/>
      <c r="AP105" s="8"/>
      <c r="AQ105" s="8"/>
      <c r="AR105" s="8"/>
      <c r="AS105" s="8"/>
      <c r="AT105" s="8"/>
      <c r="AU105" s="8"/>
      <c r="AV105" s="8"/>
      <c r="AW105" s="8"/>
    </row>
    <row r="106" customFormat="false" ht="12.8" hidden="false" customHeight="false" outlineLevel="0" collapsed="false">
      <c r="A106" s="428" t="s">
        <v>130</v>
      </c>
      <c r="B106" s="267" t="n">
        <v>6643</v>
      </c>
      <c r="C106" s="267" t="n">
        <v>7</v>
      </c>
      <c r="D106" s="285" t="n">
        <v>2.34</v>
      </c>
      <c r="E106" s="495" t="n">
        <v>137</v>
      </c>
      <c r="F106" s="258"/>
      <c r="G106" s="342"/>
      <c r="H106" s="290"/>
      <c r="I106" s="291"/>
      <c r="J106" s="489"/>
      <c r="K106" s="293"/>
      <c r="L106" s="294"/>
      <c r="M106" s="295"/>
      <c r="N106" s="296"/>
      <c r="O106" s="293"/>
      <c r="P106" s="297"/>
      <c r="Q106" s="298"/>
      <c r="R106" s="290"/>
      <c r="S106" s="279"/>
      <c r="T106" s="496"/>
      <c r="U106" s="273"/>
      <c r="V106" s="271"/>
      <c r="W106" s="497"/>
      <c r="X106" s="498"/>
      <c r="Y106" s="280" t="n">
        <f aca="false">SUM(G106:X106)</f>
        <v>0</v>
      </c>
      <c r="Z106" s="267" t="n">
        <f aca="false">Y106*C106</f>
        <v>0</v>
      </c>
      <c r="AA106" s="281" t="n">
        <f aca="false">D106*Y106</f>
        <v>0</v>
      </c>
      <c r="AB106" s="282" t="n">
        <f aca="false">Y106*E106</f>
        <v>0</v>
      </c>
      <c r="AC106" s="499" t="n">
        <v>1</v>
      </c>
      <c r="AD106" s="500" t="n">
        <v>1</v>
      </c>
      <c r="AE106" s="499" t="n">
        <v>2</v>
      </c>
      <c r="AF106" s="500" t="n">
        <v>3</v>
      </c>
      <c r="AG106" s="499"/>
      <c r="AH106" s="500"/>
      <c r="AI106" s="499"/>
      <c r="AJ106" s="500"/>
      <c r="AK106" s="499"/>
      <c r="AL106" s="500"/>
      <c r="AM106" s="499"/>
      <c r="AN106" s="8"/>
      <c r="AO106" s="8"/>
      <c r="AP106" s="8"/>
      <c r="AQ106" s="8"/>
      <c r="AR106" s="8"/>
      <c r="AS106" s="8"/>
      <c r="AT106" s="8"/>
      <c r="AU106" s="8"/>
      <c r="AV106" s="8"/>
      <c r="AW106" s="8"/>
    </row>
    <row r="107" customFormat="false" ht="12.8" hidden="false" customHeight="false" outlineLevel="0" collapsed="false">
      <c r="A107" s="428" t="s">
        <v>131</v>
      </c>
      <c r="B107" s="267" t="n">
        <v>6728</v>
      </c>
      <c r="C107" s="267" t="n">
        <v>3</v>
      </c>
      <c r="D107" s="285" t="n">
        <v>1.697</v>
      </c>
      <c r="E107" s="495" t="n">
        <v>132</v>
      </c>
      <c r="F107" s="506" t="n">
        <f aca="false">E107*$G$1</f>
        <v>79.2</v>
      </c>
      <c r="G107" s="269"/>
      <c r="H107" s="290"/>
      <c r="I107" s="291"/>
      <c r="J107" s="489"/>
      <c r="K107" s="293"/>
      <c r="L107" s="294"/>
      <c r="M107" s="295"/>
      <c r="N107" s="296"/>
      <c r="O107" s="293"/>
      <c r="P107" s="297"/>
      <c r="Q107" s="298"/>
      <c r="R107" s="290"/>
      <c r="S107" s="279"/>
      <c r="T107" s="496"/>
      <c r="U107" s="273"/>
      <c r="V107" s="271"/>
      <c r="W107" s="497"/>
      <c r="X107" s="498"/>
      <c r="Y107" s="280" t="n">
        <f aca="false">SUM(G107:X107)</f>
        <v>0</v>
      </c>
      <c r="Z107" s="267" t="n">
        <f aca="false">Y107*C107</f>
        <v>0</v>
      </c>
      <c r="AA107" s="281" t="n">
        <f aca="false">D107*Y107</f>
        <v>0</v>
      </c>
      <c r="AB107" s="282" t="n">
        <f aca="false">Y107*E107</f>
        <v>0</v>
      </c>
      <c r="AC107" s="499"/>
      <c r="AD107" s="500"/>
      <c r="AE107" s="499" t="n">
        <v>1</v>
      </c>
      <c r="AF107" s="500" t="n">
        <v>1</v>
      </c>
      <c r="AG107" s="499" t="n">
        <v>1</v>
      </c>
      <c r="AH107" s="500"/>
      <c r="AI107" s="499"/>
      <c r="AJ107" s="500"/>
      <c r="AK107" s="499"/>
      <c r="AL107" s="500"/>
      <c r="AM107" s="499"/>
      <c r="AN107" s="8"/>
      <c r="AO107" s="8"/>
      <c r="AP107" s="8"/>
      <c r="AQ107" s="8"/>
      <c r="AR107" s="8"/>
      <c r="AS107" s="8"/>
      <c r="AT107" s="8"/>
      <c r="AU107" s="8"/>
      <c r="AV107" s="8"/>
      <c r="AW107" s="8"/>
    </row>
    <row r="108" customFormat="false" ht="12.8" hidden="false" customHeight="false" outlineLevel="0" collapsed="false">
      <c r="A108" s="428" t="s">
        <v>132</v>
      </c>
      <c r="B108" s="267" t="n">
        <v>6697</v>
      </c>
      <c r="C108" s="267" t="n">
        <v>10</v>
      </c>
      <c r="D108" s="285" t="n">
        <v>1.584</v>
      </c>
      <c r="E108" s="495" t="n">
        <v>112</v>
      </c>
      <c r="F108" s="506" t="n">
        <f aca="false">E108*$G$1</f>
        <v>67.2</v>
      </c>
      <c r="G108" s="289"/>
      <c r="H108" s="290"/>
      <c r="I108" s="291"/>
      <c r="J108" s="489"/>
      <c r="K108" s="293"/>
      <c r="L108" s="294"/>
      <c r="M108" s="295"/>
      <c r="N108" s="296"/>
      <c r="O108" s="293"/>
      <c r="P108" s="297"/>
      <c r="Q108" s="298"/>
      <c r="R108" s="290"/>
      <c r="S108" s="279"/>
      <c r="T108" s="496"/>
      <c r="U108" s="273"/>
      <c r="V108" s="271"/>
      <c r="W108" s="497"/>
      <c r="X108" s="498"/>
      <c r="Y108" s="280" t="n">
        <f aca="false">SUM(G108:X108)</f>
        <v>0</v>
      </c>
      <c r="Z108" s="267" t="n">
        <f aca="false">Y108*C108</f>
        <v>0</v>
      </c>
      <c r="AA108" s="281" t="n">
        <f aca="false">D108*Y108</f>
        <v>0</v>
      </c>
      <c r="AB108" s="282" t="n">
        <f aca="false">Y108*E108</f>
        <v>0</v>
      </c>
      <c r="AC108" s="499" t="n">
        <v>3</v>
      </c>
      <c r="AD108" s="500" t="n">
        <v>7</v>
      </c>
      <c r="AE108" s="499"/>
      <c r="AF108" s="500"/>
      <c r="AG108" s="499"/>
      <c r="AH108" s="500"/>
      <c r="AI108" s="499"/>
      <c r="AJ108" s="500"/>
      <c r="AK108" s="499"/>
      <c r="AL108" s="500"/>
      <c r="AM108" s="499"/>
      <c r="AN108" s="8"/>
      <c r="AO108" s="8"/>
      <c r="AP108" s="8"/>
      <c r="AQ108" s="8"/>
      <c r="AR108" s="8"/>
      <c r="AS108" s="8"/>
      <c r="AT108" s="8"/>
      <c r="AU108" s="8"/>
      <c r="AV108" s="8"/>
      <c r="AW108" s="8"/>
    </row>
    <row r="109" customFormat="false" ht="12.8" hidden="false" customHeight="false" outlineLevel="0" collapsed="false">
      <c r="A109" s="428" t="s">
        <v>133</v>
      </c>
      <c r="B109" s="267" t="n">
        <v>6777</v>
      </c>
      <c r="C109" s="267" t="n">
        <v>10</v>
      </c>
      <c r="D109" s="285" t="n">
        <v>0.102</v>
      </c>
      <c r="E109" s="495" t="n">
        <v>35</v>
      </c>
      <c r="F109" s="506" t="n">
        <f aca="false">E109*$G$1</f>
        <v>21</v>
      </c>
      <c r="G109" s="269"/>
      <c r="H109" s="290"/>
      <c r="I109" s="291"/>
      <c r="J109" s="489"/>
      <c r="K109" s="293"/>
      <c r="L109" s="294"/>
      <c r="M109" s="295"/>
      <c r="N109" s="296"/>
      <c r="O109" s="293"/>
      <c r="P109" s="297"/>
      <c r="Q109" s="298"/>
      <c r="R109" s="290"/>
      <c r="S109" s="279"/>
      <c r="T109" s="496"/>
      <c r="U109" s="273"/>
      <c r="V109" s="271"/>
      <c r="W109" s="497"/>
      <c r="X109" s="498"/>
      <c r="Y109" s="280" t="n">
        <f aca="false">SUM(G109:X109)</f>
        <v>0</v>
      </c>
      <c r="Z109" s="267" t="n">
        <f aca="false">Y109*C109</f>
        <v>0</v>
      </c>
      <c r="AA109" s="281" t="n">
        <f aca="false">D109*Y109</f>
        <v>0</v>
      </c>
      <c r="AB109" s="282" t="n">
        <f aca="false">Y109*E109</f>
        <v>0</v>
      </c>
      <c r="AC109" s="499"/>
      <c r="AD109" s="500"/>
      <c r="AE109" s="499"/>
      <c r="AF109" s="500"/>
      <c r="AG109" s="499"/>
      <c r="AH109" s="500"/>
      <c r="AI109" s="499"/>
      <c r="AJ109" s="500"/>
      <c r="AK109" s="499"/>
      <c r="AL109" s="500"/>
      <c r="AM109" s="499"/>
      <c r="AN109" s="8"/>
      <c r="AO109" s="8"/>
      <c r="AP109" s="8"/>
      <c r="AQ109" s="8"/>
      <c r="AR109" s="8"/>
      <c r="AS109" s="8"/>
      <c r="AT109" s="8"/>
      <c r="AU109" s="8"/>
      <c r="AV109" s="8"/>
      <c r="AW109" s="8"/>
    </row>
    <row r="110" customFormat="false" ht="12.8" hidden="false" customHeight="false" outlineLevel="0" collapsed="false">
      <c r="A110" s="428" t="s">
        <v>134</v>
      </c>
      <c r="B110" s="267" t="n">
        <v>6738</v>
      </c>
      <c r="C110" s="267" t="n">
        <v>5</v>
      </c>
      <c r="D110" s="285" t="n">
        <v>2.651</v>
      </c>
      <c r="E110" s="495" t="n">
        <v>207</v>
      </c>
      <c r="F110" s="506" t="n">
        <f aca="false">E110*$G$1</f>
        <v>124.2</v>
      </c>
      <c r="G110" s="269"/>
      <c r="H110" s="290"/>
      <c r="I110" s="291"/>
      <c r="J110" s="489"/>
      <c r="K110" s="293"/>
      <c r="L110" s="294"/>
      <c r="M110" s="295"/>
      <c r="N110" s="296"/>
      <c r="O110" s="293"/>
      <c r="P110" s="297"/>
      <c r="Q110" s="298"/>
      <c r="R110" s="290"/>
      <c r="S110" s="279"/>
      <c r="T110" s="496"/>
      <c r="U110" s="273"/>
      <c r="V110" s="271"/>
      <c r="W110" s="497"/>
      <c r="X110" s="498"/>
      <c r="Y110" s="280" t="n">
        <f aca="false">SUM(G110:X110)</f>
        <v>0</v>
      </c>
      <c r="Z110" s="267" t="n">
        <f aca="false">Y110*C110</f>
        <v>0</v>
      </c>
      <c r="AA110" s="281" t="n">
        <f aca="false">D110*Y110</f>
        <v>0</v>
      </c>
      <c r="AB110" s="282" t="n">
        <f aca="false">Y110*E110</f>
        <v>0</v>
      </c>
      <c r="AC110" s="499"/>
      <c r="AD110" s="500"/>
      <c r="AE110" s="499"/>
      <c r="AF110" s="500"/>
      <c r="AG110" s="499" t="n">
        <v>1</v>
      </c>
      <c r="AH110" s="500" t="n">
        <v>1</v>
      </c>
      <c r="AI110" s="499" t="n">
        <v>3</v>
      </c>
      <c r="AJ110" s="500"/>
      <c r="AK110" s="499"/>
      <c r="AL110" s="500"/>
      <c r="AM110" s="499"/>
      <c r="AN110" s="8"/>
      <c r="AO110" s="8"/>
      <c r="AP110" s="8"/>
      <c r="AQ110" s="8"/>
      <c r="AR110" s="8"/>
      <c r="AS110" s="8"/>
      <c r="AT110" s="8"/>
      <c r="AU110" s="8"/>
      <c r="AV110" s="8"/>
      <c r="AW110" s="8"/>
    </row>
    <row r="111" customFormat="false" ht="12.8" hidden="false" customHeight="false" outlineLevel="0" collapsed="false">
      <c r="A111" s="428" t="s">
        <v>135</v>
      </c>
      <c r="B111" s="287" t="n">
        <v>6719</v>
      </c>
      <c r="C111" s="287" t="n">
        <v>1</v>
      </c>
      <c r="D111" s="349" t="n">
        <v>2.141</v>
      </c>
      <c r="E111" s="486" t="n">
        <v>129</v>
      </c>
      <c r="F111" s="506" t="n">
        <f aca="false">E111*$G$1</f>
        <v>77.4</v>
      </c>
      <c r="G111" s="289"/>
      <c r="H111" s="290"/>
      <c r="I111" s="291"/>
      <c r="J111" s="489"/>
      <c r="K111" s="293"/>
      <c r="L111" s="294"/>
      <c r="M111" s="295"/>
      <c r="N111" s="296"/>
      <c r="O111" s="293"/>
      <c r="P111" s="297"/>
      <c r="Q111" s="298"/>
      <c r="R111" s="290"/>
      <c r="S111" s="279"/>
      <c r="T111" s="496"/>
      <c r="U111" s="293"/>
      <c r="V111" s="291"/>
      <c r="W111" s="491"/>
      <c r="X111" s="498"/>
      <c r="Y111" s="280" t="n">
        <f aca="false">SUM(G111:X111)</f>
        <v>0</v>
      </c>
      <c r="Z111" s="267" t="n">
        <f aca="false">Y111*C111</f>
        <v>0</v>
      </c>
      <c r="AA111" s="281" t="n">
        <f aca="false">D111*Y111</f>
        <v>0</v>
      </c>
      <c r="AB111" s="282" t="n">
        <f aca="false">Y111*E111</f>
        <v>0</v>
      </c>
      <c r="AC111" s="499"/>
      <c r="AD111" s="500"/>
      <c r="AE111" s="499"/>
      <c r="AF111" s="500"/>
      <c r="AG111" s="499"/>
      <c r="AH111" s="500"/>
      <c r="AI111" s="499"/>
      <c r="AJ111" s="500" t="n">
        <v>1</v>
      </c>
      <c r="AK111" s="499"/>
      <c r="AL111" s="500"/>
      <c r="AM111" s="499"/>
      <c r="AN111" s="8"/>
      <c r="AO111" s="8"/>
      <c r="AP111" s="8"/>
      <c r="AQ111" s="8"/>
      <c r="AR111" s="8"/>
      <c r="AS111" s="8"/>
      <c r="AT111" s="8"/>
      <c r="AU111" s="8"/>
      <c r="AV111" s="8"/>
      <c r="AW111" s="8"/>
    </row>
    <row r="112" customFormat="false" ht="12.8" hidden="false" customHeight="false" outlineLevel="0" collapsed="false">
      <c r="A112" s="428" t="s">
        <v>136</v>
      </c>
      <c r="B112" s="267" t="n">
        <v>6625</v>
      </c>
      <c r="C112" s="267" t="n">
        <v>5</v>
      </c>
      <c r="D112" s="285" t="n">
        <v>1.11</v>
      </c>
      <c r="E112" s="564" t="n">
        <v>69</v>
      </c>
      <c r="F112" s="506" t="n">
        <f aca="false">E112*$G$1</f>
        <v>41.4</v>
      </c>
      <c r="G112" s="269"/>
      <c r="H112" s="290"/>
      <c r="I112" s="291"/>
      <c r="J112" s="489"/>
      <c r="K112" s="293"/>
      <c r="L112" s="294"/>
      <c r="M112" s="295"/>
      <c r="N112" s="296"/>
      <c r="O112" s="293"/>
      <c r="P112" s="297"/>
      <c r="Q112" s="298"/>
      <c r="R112" s="290"/>
      <c r="S112" s="279"/>
      <c r="T112" s="496"/>
      <c r="U112" s="273"/>
      <c r="V112" s="271"/>
      <c r="W112" s="497"/>
      <c r="X112" s="498"/>
      <c r="Y112" s="280" t="n">
        <f aca="false">SUM(G112:X112)</f>
        <v>0</v>
      </c>
      <c r="Z112" s="267" t="n">
        <f aca="false">Y112*C112</f>
        <v>0</v>
      </c>
      <c r="AA112" s="281" t="n">
        <f aca="false">D112*Y112</f>
        <v>0</v>
      </c>
      <c r="AB112" s="282" t="n">
        <f aca="false">Y112*E112</f>
        <v>0</v>
      </c>
      <c r="AC112" s="499"/>
      <c r="AD112" s="500"/>
      <c r="AE112" s="499"/>
      <c r="AF112" s="500"/>
      <c r="AG112" s="499"/>
      <c r="AH112" s="500"/>
      <c r="AI112" s="499"/>
      <c r="AJ112" s="500"/>
      <c r="AK112" s="499"/>
      <c r="AL112" s="500"/>
      <c r="AM112" s="499"/>
      <c r="AN112" s="8"/>
      <c r="AO112" s="8"/>
      <c r="AP112" s="8"/>
      <c r="AQ112" s="8"/>
      <c r="AR112" s="8"/>
      <c r="AS112" s="8"/>
      <c r="AT112" s="8"/>
      <c r="AU112" s="8"/>
      <c r="AV112" s="8"/>
      <c r="AW112" s="8"/>
    </row>
    <row r="113" customFormat="false" ht="12.8" hidden="false" customHeight="false" outlineLevel="0" collapsed="false">
      <c r="A113" s="428" t="s">
        <v>137</v>
      </c>
      <c r="B113" s="267" t="n">
        <v>6720</v>
      </c>
      <c r="C113" s="267" t="n">
        <v>1</v>
      </c>
      <c r="D113" s="285" t="n">
        <v>1.776</v>
      </c>
      <c r="E113" s="495" t="n">
        <v>109</v>
      </c>
      <c r="F113" s="506" t="n">
        <f aca="false">E113*$G$1</f>
        <v>65.4</v>
      </c>
      <c r="G113" s="289"/>
      <c r="H113" s="290"/>
      <c r="I113" s="291"/>
      <c r="J113" s="489"/>
      <c r="K113" s="293"/>
      <c r="L113" s="294"/>
      <c r="M113" s="295"/>
      <c r="N113" s="296"/>
      <c r="O113" s="293"/>
      <c r="P113" s="297"/>
      <c r="Q113" s="298"/>
      <c r="R113" s="290"/>
      <c r="S113" s="279"/>
      <c r="T113" s="496"/>
      <c r="U113" s="273"/>
      <c r="V113" s="271"/>
      <c r="W113" s="497"/>
      <c r="X113" s="498"/>
      <c r="Y113" s="280" t="n">
        <f aca="false">SUM(G113:X113)</f>
        <v>0</v>
      </c>
      <c r="Z113" s="267" t="n">
        <f aca="false">Y113*C113</f>
        <v>0</v>
      </c>
      <c r="AA113" s="281" t="n">
        <f aca="false">D113*Y113</f>
        <v>0</v>
      </c>
      <c r="AB113" s="282" t="n">
        <f aca="false">Y113*E113</f>
        <v>0</v>
      </c>
      <c r="AC113" s="499"/>
      <c r="AD113" s="500"/>
      <c r="AE113" s="499"/>
      <c r="AF113" s="500"/>
      <c r="AG113" s="499"/>
      <c r="AH113" s="500" t="n">
        <v>1</v>
      </c>
      <c r="AI113" s="499"/>
      <c r="AJ113" s="500"/>
      <c r="AK113" s="499"/>
      <c r="AL113" s="500"/>
      <c r="AM113" s="499"/>
      <c r="AN113" s="8"/>
      <c r="AO113" s="8"/>
      <c r="AP113" s="8"/>
      <c r="AQ113" s="8"/>
      <c r="AR113" s="8"/>
      <c r="AS113" s="8"/>
      <c r="AT113" s="8"/>
      <c r="AU113" s="8"/>
      <c r="AV113" s="8"/>
      <c r="AW113" s="8"/>
    </row>
    <row r="114" customFormat="false" ht="12.8" hidden="false" customHeight="false" outlineLevel="0" collapsed="false">
      <c r="A114" s="428" t="s">
        <v>138</v>
      </c>
      <c r="B114" s="267" t="n">
        <v>6729</v>
      </c>
      <c r="C114" s="267" t="n">
        <v>1</v>
      </c>
      <c r="D114" s="285" t="n">
        <v>1.1</v>
      </c>
      <c r="E114" s="495" t="n">
        <v>75</v>
      </c>
      <c r="F114" s="506" t="n">
        <f aca="false">E114*$G$1</f>
        <v>45</v>
      </c>
      <c r="G114" s="353"/>
      <c r="H114" s="290"/>
      <c r="I114" s="291"/>
      <c r="J114" s="489"/>
      <c r="K114" s="293"/>
      <c r="L114" s="294"/>
      <c r="M114" s="295"/>
      <c r="N114" s="296"/>
      <c r="O114" s="293"/>
      <c r="P114" s="297"/>
      <c r="Q114" s="298"/>
      <c r="R114" s="290"/>
      <c r="S114" s="279"/>
      <c r="T114" s="496"/>
      <c r="U114" s="273"/>
      <c r="V114" s="271"/>
      <c r="W114" s="497"/>
      <c r="X114" s="498"/>
      <c r="Y114" s="280" t="n">
        <f aca="false">SUM(G114:X114)</f>
        <v>0</v>
      </c>
      <c r="Z114" s="267" t="n">
        <f aca="false">Y114*C114</f>
        <v>0</v>
      </c>
      <c r="AA114" s="281" t="n">
        <f aca="false">D114*Y114</f>
        <v>0</v>
      </c>
      <c r="AB114" s="282" t="n">
        <f aca="false">Y114*E114</f>
        <v>0</v>
      </c>
      <c r="AC114" s="499"/>
      <c r="AD114" s="500"/>
      <c r="AE114" s="499"/>
      <c r="AF114" s="500"/>
      <c r="AG114" s="499"/>
      <c r="AH114" s="500" t="n">
        <v>1</v>
      </c>
      <c r="AI114" s="499"/>
      <c r="AJ114" s="500"/>
      <c r="AK114" s="499"/>
      <c r="AL114" s="500"/>
      <c r="AM114" s="499"/>
      <c r="AN114" s="8"/>
      <c r="AO114" s="8"/>
      <c r="AP114" s="8"/>
      <c r="AQ114" s="8"/>
      <c r="AR114" s="8"/>
      <c r="AS114" s="8"/>
      <c r="AT114" s="8"/>
      <c r="AU114" s="8"/>
      <c r="AV114" s="8"/>
      <c r="AW114" s="8"/>
    </row>
    <row r="115" customFormat="false" ht="12.8" hidden="false" customHeight="false" outlineLevel="0" collapsed="false">
      <c r="A115" s="428" t="s">
        <v>139</v>
      </c>
      <c r="B115" s="267" t="n">
        <v>6727</v>
      </c>
      <c r="C115" s="267" t="n">
        <v>6</v>
      </c>
      <c r="D115" s="285" t="n">
        <v>0.666</v>
      </c>
      <c r="E115" s="495" t="n">
        <v>52</v>
      </c>
      <c r="F115" s="506" t="n">
        <f aca="false">E115*$G$1</f>
        <v>31.2</v>
      </c>
      <c r="G115" s="353"/>
      <c r="H115" s="290"/>
      <c r="I115" s="291"/>
      <c r="J115" s="489"/>
      <c r="K115" s="293"/>
      <c r="L115" s="294"/>
      <c r="M115" s="295"/>
      <c r="N115" s="296"/>
      <c r="O115" s="293"/>
      <c r="P115" s="297"/>
      <c r="Q115" s="298"/>
      <c r="R115" s="290"/>
      <c r="S115" s="279"/>
      <c r="T115" s="496"/>
      <c r="U115" s="273"/>
      <c r="V115" s="271"/>
      <c r="W115" s="497"/>
      <c r="X115" s="498"/>
      <c r="Y115" s="280" t="n">
        <f aca="false">SUM(G115:X115)</f>
        <v>0</v>
      </c>
      <c r="Z115" s="267" t="n">
        <f aca="false">Y115*C115</f>
        <v>0</v>
      </c>
      <c r="AA115" s="281" t="n">
        <f aca="false">D115*Y115</f>
        <v>0</v>
      </c>
      <c r="AB115" s="282" t="n">
        <f aca="false">Y115*E115</f>
        <v>0</v>
      </c>
      <c r="AC115" s="499"/>
      <c r="AD115" s="500"/>
      <c r="AE115" s="499"/>
      <c r="AF115" s="500"/>
      <c r="AG115" s="499"/>
      <c r="AH115" s="500"/>
      <c r="AI115" s="499"/>
      <c r="AJ115" s="500"/>
      <c r="AK115" s="499"/>
      <c r="AL115" s="500"/>
      <c r="AM115" s="499"/>
      <c r="AN115" s="8"/>
      <c r="AO115" s="8"/>
      <c r="AP115" s="8"/>
      <c r="AQ115" s="8"/>
      <c r="AR115" s="8"/>
      <c r="AS115" s="8"/>
      <c r="AT115" s="8"/>
      <c r="AU115" s="8"/>
      <c r="AV115" s="8"/>
      <c r="AW115" s="8"/>
    </row>
    <row r="116" customFormat="false" ht="12.8" hidden="false" customHeight="false" outlineLevel="0" collapsed="false">
      <c r="A116" s="502" t="s">
        <v>140</v>
      </c>
      <c r="B116" s="533" t="n">
        <v>100007</v>
      </c>
      <c r="C116" s="533" t="n">
        <f aca="false">SUM(C105:C115)</f>
        <v>52</v>
      </c>
      <c r="D116" s="534" t="n">
        <f aca="false">SUM(D105:D115)</f>
        <v>17.692</v>
      </c>
      <c r="E116" s="535" t="n">
        <v>1232</v>
      </c>
      <c r="F116" s="518" t="n">
        <f aca="false">E116*$G$1</f>
        <v>739.2</v>
      </c>
      <c r="G116" s="353"/>
      <c r="H116" s="290"/>
      <c r="I116" s="291"/>
      <c r="J116" s="489"/>
      <c r="K116" s="293"/>
      <c r="L116" s="294"/>
      <c r="M116" s="295"/>
      <c r="N116" s="296"/>
      <c r="O116" s="293"/>
      <c r="P116" s="297"/>
      <c r="Q116" s="298"/>
      <c r="R116" s="290"/>
      <c r="S116" s="279"/>
      <c r="T116" s="496"/>
      <c r="U116" s="311"/>
      <c r="V116" s="309"/>
      <c r="W116" s="536"/>
      <c r="X116" s="498"/>
      <c r="Y116" s="280" t="n">
        <f aca="false">SUM(G116:X116)</f>
        <v>0</v>
      </c>
      <c r="Z116" s="267" t="n">
        <f aca="false">Y116*C116</f>
        <v>0</v>
      </c>
      <c r="AA116" s="281" t="n">
        <f aca="false">D116*Y116</f>
        <v>0</v>
      </c>
      <c r="AB116" s="282" t="n">
        <f aca="false">Y116*E116</f>
        <v>0</v>
      </c>
      <c r="AC116" s="499" t="n">
        <f aca="false">SUM(AC105:AC115)</f>
        <v>4</v>
      </c>
      <c r="AD116" s="500" t="n">
        <f aca="false">SUM(AD105:AD115)</f>
        <v>8</v>
      </c>
      <c r="AE116" s="499" t="n">
        <f aca="false">SUM(AE105:AE115)</f>
        <v>3</v>
      </c>
      <c r="AF116" s="500" t="n">
        <f aca="false">SUM(AF105:AF115)</f>
        <v>4</v>
      </c>
      <c r="AG116" s="499" t="n">
        <f aca="false">SUM(AG105:AG115)</f>
        <v>3</v>
      </c>
      <c r="AH116" s="500" t="n">
        <f aca="false">SUM(AH105:AH115)</f>
        <v>5</v>
      </c>
      <c r="AI116" s="499" t="n">
        <f aca="false">SUM(AI105:AI115)</f>
        <v>3</v>
      </c>
      <c r="AJ116" s="500" t="n">
        <f aca="false">SUM(AJ105:AJ115)</f>
        <v>1</v>
      </c>
      <c r="AK116" s="499" t="n">
        <f aca="false">SUM(AK105:AK115)</f>
        <v>0</v>
      </c>
      <c r="AL116" s="500" t="n">
        <f aca="false">SUM(AL105:AL115)</f>
        <v>0</v>
      </c>
      <c r="AM116" s="499" t="n">
        <f aca="false">SUM(AM105:AM115)</f>
        <v>0</v>
      </c>
      <c r="AN116" s="8"/>
      <c r="AO116" s="8"/>
      <c r="AP116" s="8"/>
      <c r="AQ116" s="8"/>
      <c r="AR116" s="8"/>
      <c r="AS116" s="8"/>
      <c r="AT116" s="8"/>
      <c r="AU116" s="8"/>
      <c r="AV116" s="8"/>
      <c r="AW116" s="8"/>
    </row>
    <row r="117" customFormat="false" ht="12.8" hidden="false" customHeight="false" outlineLevel="0" collapsed="false">
      <c r="A117" s="555" t="s">
        <v>141</v>
      </c>
      <c r="B117" s="556"/>
      <c r="C117" s="556"/>
      <c r="D117" s="556"/>
      <c r="E117" s="477"/>
      <c r="F117" s="508"/>
      <c r="G117" s="512"/>
      <c r="H117" s="512"/>
      <c r="I117" s="512"/>
      <c r="J117" s="512"/>
      <c r="K117" s="512"/>
      <c r="L117" s="512"/>
      <c r="M117" s="512"/>
      <c r="N117" s="540"/>
      <c r="O117" s="541"/>
      <c r="P117" s="541"/>
      <c r="Q117" s="541"/>
      <c r="R117" s="541"/>
      <c r="S117" s="512"/>
      <c r="T117" s="512"/>
      <c r="U117" s="512"/>
      <c r="V117" s="512"/>
      <c r="W117" s="512"/>
      <c r="X117" s="513"/>
      <c r="Y117" s="514"/>
      <c r="Z117" s="556"/>
      <c r="AA117" s="556"/>
      <c r="AB117" s="542"/>
      <c r="AC117" s="510"/>
      <c r="AD117" s="510"/>
      <c r="AE117" s="510"/>
      <c r="AF117" s="510"/>
      <c r="AG117" s="510"/>
      <c r="AH117" s="510"/>
      <c r="AI117" s="510"/>
      <c r="AJ117" s="510"/>
      <c r="AK117" s="510"/>
      <c r="AL117" s="510"/>
      <c r="AM117" s="510"/>
      <c r="AN117" s="8"/>
      <c r="AO117" s="8"/>
      <c r="AP117" s="8"/>
      <c r="AQ117" s="8"/>
      <c r="AR117" s="8"/>
      <c r="AS117" s="8"/>
      <c r="AT117" s="8"/>
      <c r="AU117" s="8"/>
      <c r="AV117" s="8"/>
      <c r="AW117" s="8"/>
    </row>
    <row r="118" customFormat="false" ht="12.8" hidden="false" customHeight="false" outlineLevel="0" collapsed="false">
      <c r="A118" s="428" t="s">
        <v>142</v>
      </c>
      <c r="B118" s="287" t="n">
        <v>6590</v>
      </c>
      <c r="C118" s="287" t="n">
        <v>10</v>
      </c>
      <c r="D118" s="349" t="n">
        <v>0.7</v>
      </c>
      <c r="E118" s="486" t="n">
        <v>72</v>
      </c>
      <c r="F118" s="506" t="n">
        <f aca="false">E118*$G$1</f>
        <v>43.2</v>
      </c>
      <c r="G118" s="289"/>
      <c r="H118" s="290"/>
      <c r="I118" s="291"/>
      <c r="J118" s="489"/>
      <c r="K118" s="293"/>
      <c r="L118" s="294"/>
      <c r="M118" s="295"/>
      <c r="N118" s="296"/>
      <c r="O118" s="293"/>
      <c r="P118" s="297"/>
      <c r="Q118" s="298"/>
      <c r="R118" s="290"/>
      <c r="S118" s="279"/>
      <c r="T118" s="496"/>
      <c r="U118" s="293"/>
      <c r="V118" s="291"/>
      <c r="W118" s="491"/>
      <c r="X118" s="498"/>
      <c r="Y118" s="280" t="n">
        <f aca="false">SUM(G118:X118)</f>
        <v>0</v>
      </c>
      <c r="Z118" s="267" t="n">
        <f aca="false">Y118*C118</f>
        <v>0</v>
      </c>
      <c r="AA118" s="281" t="n">
        <f aca="false">D118*Y118</f>
        <v>0</v>
      </c>
      <c r="AB118" s="282" t="n">
        <f aca="false">Y118*E118</f>
        <v>0</v>
      </c>
      <c r="AC118" s="499" t="n">
        <v>2</v>
      </c>
      <c r="AD118" s="500" t="n">
        <v>8</v>
      </c>
      <c r="AE118" s="499"/>
      <c r="AF118" s="500"/>
      <c r="AG118" s="499"/>
      <c r="AH118" s="500"/>
      <c r="AI118" s="499"/>
      <c r="AJ118" s="500"/>
      <c r="AK118" s="499"/>
      <c r="AL118" s="500"/>
      <c r="AM118" s="499"/>
      <c r="AN118" s="8"/>
      <c r="AO118" s="8"/>
      <c r="AP118" s="8"/>
      <c r="AQ118" s="8"/>
      <c r="AR118" s="8"/>
      <c r="AS118" s="8"/>
      <c r="AT118" s="8"/>
      <c r="AU118" s="8"/>
      <c r="AV118" s="8"/>
      <c r="AW118" s="8"/>
    </row>
    <row r="119" customFormat="false" ht="12.8" hidden="false" customHeight="false" outlineLevel="0" collapsed="false">
      <c r="A119" s="428" t="s">
        <v>143</v>
      </c>
      <c r="B119" s="267" t="n">
        <v>6575</v>
      </c>
      <c r="C119" s="267" t="n">
        <v>5</v>
      </c>
      <c r="D119" s="267" t="n">
        <v>2.66</v>
      </c>
      <c r="E119" s="495" t="n">
        <v>129</v>
      </c>
      <c r="F119" s="506" t="n">
        <f aca="false">E119*$G$1</f>
        <v>77.4</v>
      </c>
      <c r="G119" s="269"/>
      <c r="H119" s="290"/>
      <c r="I119" s="291"/>
      <c r="J119" s="489"/>
      <c r="K119" s="293"/>
      <c r="L119" s="294"/>
      <c r="M119" s="295"/>
      <c r="N119" s="296"/>
      <c r="O119" s="293"/>
      <c r="P119" s="297"/>
      <c r="Q119" s="298"/>
      <c r="R119" s="290"/>
      <c r="S119" s="279"/>
      <c r="T119" s="496"/>
      <c r="U119" s="273"/>
      <c r="V119" s="271"/>
      <c r="W119" s="497"/>
      <c r="X119" s="498"/>
      <c r="Y119" s="280" t="n">
        <f aca="false">SUM(G119:X119)</f>
        <v>0</v>
      </c>
      <c r="Z119" s="267" t="n">
        <f aca="false">Y119*C119</f>
        <v>0</v>
      </c>
      <c r="AA119" s="281" t="n">
        <f aca="false">D119*Y119</f>
        <v>0</v>
      </c>
      <c r="AB119" s="282" t="n">
        <f aca="false">Y119*E119</f>
        <v>0</v>
      </c>
      <c r="AC119" s="499" t="n">
        <v>4</v>
      </c>
      <c r="AD119" s="500" t="n">
        <v>1</v>
      </c>
      <c r="AE119" s="499"/>
      <c r="AF119" s="500"/>
      <c r="AG119" s="499"/>
      <c r="AH119" s="500"/>
      <c r="AI119" s="499"/>
      <c r="AJ119" s="500"/>
      <c r="AK119" s="499"/>
      <c r="AL119" s="500"/>
      <c r="AM119" s="499"/>
      <c r="AN119" s="8"/>
      <c r="AO119" s="8"/>
      <c r="AP119" s="8"/>
      <c r="AQ119" s="8"/>
      <c r="AR119" s="8"/>
      <c r="AS119" s="8"/>
      <c r="AT119" s="8"/>
      <c r="AU119" s="8"/>
      <c r="AV119" s="8"/>
      <c r="AW119" s="8"/>
    </row>
    <row r="120" customFormat="false" ht="12.8" hidden="false" customHeight="false" outlineLevel="0" collapsed="false">
      <c r="A120" s="428" t="s">
        <v>217</v>
      </c>
      <c r="B120" s="319" t="n">
        <v>6586</v>
      </c>
      <c r="C120" s="319" t="n">
        <v>9</v>
      </c>
      <c r="D120" s="572" t="n">
        <v>2.7</v>
      </c>
      <c r="E120" s="573" t="n">
        <v>149</v>
      </c>
      <c r="F120" s="574" t="n">
        <f aca="false">E120*$G$1</f>
        <v>89.4</v>
      </c>
      <c r="G120" s="307"/>
      <c r="H120" s="488"/>
      <c r="I120" s="575"/>
      <c r="J120" s="576"/>
      <c r="K120" s="577"/>
      <c r="L120" s="578"/>
      <c r="M120" s="579"/>
      <c r="N120" s="580"/>
      <c r="O120" s="577"/>
      <c r="P120" s="581"/>
      <c r="Q120" s="582"/>
      <c r="R120" s="488"/>
      <c r="S120" s="317"/>
      <c r="T120" s="583"/>
      <c r="U120" s="311"/>
      <c r="V120" s="309"/>
      <c r="W120" s="536"/>
      <c r="X120" s="584"/>
      <c r="Y120" s="280" t="n">
        <f aca="false">SUM(G120:X120)</f>
        <v>0</v>
      </c>
      <c r="Z120" s="267" t="n">
        <f aca="false">Y120*C120</f>
        <v>0</v>
      </c>
      <c r="AA120" s="320" t="n">
        <f aca="false">D120*Y120</f>
        <v>0</v>
      </c>
      <c r="AB120" s="321" t="n">
        <f aca="false">Y120*E120</f>
        <v>0</v>
      </c>
      <c r="AC120" s="585" t="n">
        <v>1</v>
      </c>
      <c r="AD120" s="586" t="n">
        <v>2</v>
      </c>
      <c r="AE120" s="585" t="n">
        <v>2</v>
      </c>
      <c r="AF120" s="586"/>
      <c r="AG120" s="585" t="n">
        <v>1</v>
      </c>
      <c r="AH120" s="586"/>
      <c r="AI120" s="585"/>
      <c r="AJ120" s="586"/>
      <c r="AK120" s="585"/>
      <c r="AL120" s="586"/>
      <c r="AM120" s="585"/>
      <c r="AN120" s="8"/>
      <c r="AO120" s="8"/>
      <c r="AP120" s="8"/>
      <c r="AQ120" s="8"/>
      <c r="AR120" s="8"/>
      <c r="AS120" s="8"/>
      <c r="AT120" s="8"/>
      <c r="AU120" s="8"/>
      <c r="AV120" s="8"/>
      <c r="AW120" s="8"/>
    </row>
    <row r="121" customFormat="false" ht="13.8" hidden="false" customHeight="false" outlineLevel="0" collapsed="false">
      <c r="A121" s="587"/>
      <c r="B121" s="588"/>
      <c r="C121" s="588" t="n">
        <f aca="false">C43-6+C57+C68+C73+C88+C116+C118+C119+C120+C27+C11</f>
        <v>497</v>
      </c>
      <c r="D121" s="589" t="s">
        <v>145</v>
      </c>
      <c r="E121" s="589" t="n">
        <v>135</v>
      </c>
      <c r="F121" s="590"/>
      <c r="G121" s="591" t="n">
        <f aca="false">SUMPRODUCT(G39:G120,$B$39:$B$120)</f>
        <v>0</v>
      </c>
      <c r="H121" s="592" t="n">
        <f aca="false">SUMPRODUCT(H5:H120,$C$5:$C$120)</f>
        <v>0</v>
      </c>
      <c r="I121" s="593" t="n">
        <f aca="false">SUMPRODUCT(I39:I120,$B$39:$B$120)</f>
        <v>0</v>
      </c>
      <c r="J121" s="594" t="n">
        <f aca="false">SUMPRODUCT(J5:J120,$C$5:$C$120)</f>
        <v>0</v>
      </c>
      <c r="K121" s="595" t="n">
        <f aca="false">SUMPRODUCT(K5:K120,$C$5:$C$120)</f>
        <v>0</v>
      </c>
      <c r="L121" s="596" t="n">
        <f aca="false">SUMPRODUCT(L5:L120,$C$5:$C$120)</f>
        <v>0</v>
      </c>
      <c r="M121" s="597" t="n">
        <f aca="false">SUMPRODUCT(M5:M120,$C$5:$C$120)</f>
        <v>0</v>
      </c>
      <c r="N121" s="598" t="n">
        <f aca="false">SUMPRODUCT(N5:N120,$C$5:$C$120)</f>
        <v>0</v>
      </c>
      <c r="O121" s="595" t="n">
        <f aca="false">SUMPRODUCT(O5:O120,$C$5:$C$120)</f>
        <v>0</v>
      </c>
      <c r="P121" s="599" t="n">
        <f aca="false">SUMPRODUCT(P5:P120,$C$5:$C$120)</f>
        <v>0</v>
      </c>
      <c r="Q121" s="600" t="n">
        <f aca="false">SUMPRODUCT(Q5:Q120,$C$5:$C$120)</f>
        <v>0</v>
      </c>
      <c r="R121" s="592" t="n">
        <f aca="false">SUMPRODUCT(R5:R120,$C$5:$C$120)</f>
        <v>0</v>
      </c>
      <c r="S121" s="601" t="n">
        <f aca="false">SUMPRODUCT(S5:S120,$C$5:$C$120)</f>
        <v>0</v>
      </c>
      <c r="T121" s="602" t="n">
        <f aca="false">SUMPRODUCT(T5:T120,$C$5:$C$120)</f>
        <v>0</v>
      </c>
      <c r="U121" s="595" t="n">
        <f aca="false">SUMPRODUCT(U5:U120,$C$5:$C$120)</f>
        <v>0</v>
      </c>
      <c r="V121" s="593" t="n">
        <f aca="false">SUMPRODUCT(V5:V120,$C$5:$C$120)</f>
        <v>0</v>
      </c>
      <c r="W121" s="603" t="n">
        <f aca="false">SUMPRODUCT(W5:W120,$C$5:$C$120)</f>
        <v>0</v>
      </c>
      <c r="X121" s="604" t="n">
        <f aca="false">SUMPRODUCT(X5:X120,$C$5:$C$120)</f>
        <v>0</v>
      </c>
      <c r="Y121" s="605" t="n">
        <f aca="false">SUM(Y5:Y120)</f>
        <v>0</v>
      </c>
      <c r="Z121" s="605" t="n">
        <f aca="false">SUM(Z5:Z120)</f>
        <v>0</v>
      </c>
      <c r="AA121" s="606" t="n">
        <f aca="false">SUM(AA5:AA120)</f>
        <v>0</v>
      </c>
      <c r="AB121" s="607" t="n">
        <f aca="false">SUM(AB5:AB120)</f>
        <v>0</v>
      </c>
      <c r="AC121" s="608" t="n">
        <f aca="false">SUMPRODUCT($Y$5:$Y$120,AC5:AC120)</f>
        <v>0</v>
      </c>
      <c r="AD121" s="608" t="n">
        <f aca="false">SUMPRODUCT($Y$5:$Y$120,AD5:AD120)</f>
        <v>0</v>
      </c>
      <c r="AE121" s="608" t="n">
        <f aca="false">SUMPRODUCT($Y$5:$Y$120,AE5:AE120)</f>
        <v>0</v>
      </c>
      <c r="AF121" s="608" t="n">
        <f aca="false">SUMPRODUCT($Y$5:$Y$120,AF5:AF120)</f>
        <v>0</v>
      </c>
      <c r="AG121" s="608" t="n">
        <f aca="false">SUMPRODUCT($Y$5:$Y$120,AG5:AG120)</f>
        <v>0</v>
      </c>
      <c r="AH121" s="608" t="n">
        <f aca="false">SUMPRODUCT($Y$5:$Y$120,AH5:AH120)</f>
        <v>0</v>
      </c>
      <c r="AI121" s="608" t="n">
        <f aca="false">SUMPRODUCT($Y$5:$Y$120,AI5:AI120)</f>
        <v>0</v>
      </c>
      <c r="AJ121" s="608" t="n">
        <f aca="false">SUMPRODUCT($Y$5:$Y$120,AJ5:AJ120)</f>
        <v>0</v>
      </c>
      <c r="AK121" s="608" t="n">
        <f aca="false">SUMPRODUCT($Y$5:$Y$120,AK5:AK120)</f>
        <v>0</v>
      </c>
      <c r="AL121" s="608" t="n">
        <f aca="false">SUMPRODUCT($Y$5:$Y$120,AL5:AL120)</f>
        <v>0</v>
      </c>
      <c r="AM121" s="608" t="n">
        <f aca="false">SUMPRODUCT($Y$5:$Y$120,AM5:AM120)</f>
        <v>0</v>
      </c>
      <c r="AN121" s="8"/>
      <c r="AO121" s="8"/>
      <c r="AP121" s="8"/>
      <c r="AQ121" s="8"/>
      <c r="AR121" s="8"/>
      <c r="AS121" s="8"/>
      <c r="AT121" s="8"/>
      <c r="AU121" s="8"/>
      <c r="AV121" s="8"/>
      <c r="AW121" s="8"/>
    </row>
    <row r="122" customFormat="false" ht="12.8" hidden="false" customHeight="false" outlineLevel="0" collapsed="false">
      <c r="A122" s="609"/>
      <c r="B122" s="200"/>
      <c r="C122" s="8"/>
      <c r="D122" s="8"/>
      <c r="E122" s="610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</row>
    <row r="123" customFormat="false" ht="12.8" hidden="false" customHeight="false" outlineLevel="0" collapsed="false">
      <c r="A123" s="609"/>
      <c r="B123" s="200"/>
      <c r="C123" s="8"/>
      <c r="D123" s="8"/>
      <c r="E123" s="610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</row>
    <row r="124" customFormat="false" ht="12.8" hidden="false" customHeight="false" outlineLevel="0" collapsed="false">
      <c r="A124" s="609"/>
      <c r="B124" s="200"/>
      <c r="C124" s="8"/>
      <c r="D124" s="8"/>
      <c r="E124" s="610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</row>
    <row r="125" customFormat="false" ht="12.8" hidden="false" customHeight="false" outlineLevel="0" collapsed="false">
      <c r="A125" s="609"/>
      <c r="B125" s="200"/>
      <c r="C125" s="8"/>
      <c r="D125" s="8"/>
      <c r="E125" s="610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</row>
    <row r="126" customFormat="false" ht="12.8" hidden="false" customHeight="false" outlineLevel="0" collapsed="false">
      <c r="A126" s="609"/>
      <c r="B126" s="200"/>
      <c r="C126" s="8"/>
      <c r="D126" s="8"/>
      <c r="E126" s="610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</row>
    <row r="127" customFormat="false" ht="12.8" hidden="false" customHeight="false" outlineLevel="0" collapsed="false">
      <c r="A127" s="609"/>
      <c r="B127" s="200"/>
      <c r="C127" s="8"/>
      <c r="D127" s="8"/>
      <c r="E127" s="610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</row>
    <row r="128" customFormat="false" ht="12.8" hidden="false" customHeight="false" outlineLevel="0" collapsed="false">
      <c r="A128" s="609"/>
      <c r="B128" s="200"/>
      <c r="C128" s="8"/>
      <c r="D128" s="8"/>
      <c r="E128" s="610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</row>
    <row r="129" customFormat="false" ht="12.8" hidden="false" customHeight="false" outlineLevel="0" collapsed="false">
      <c r="A129" s="609"/>
      <c r="B129" s="200"/>
      <c r="C129" s="8"/>
      <c r="D129" s="8"/>
      <c r="E129" s="610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</row>
    <row r="130" customFormat="false" ht="12.8" hidden="false" customHeight="false" outlineLevel="0" collapsed="false">
      <c r="A130" s="609"/>
      <c r="B130" s="200"/>
      <c r="C130" s="8"/>
      <c r="D130" s="8"/>
      <c r="E130" s="610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 t="s">
        <v>58</v>
      </c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</row>
    <row r="131" customFormat="false" ht="12.8" hidden="false" customHeight="false" outlineLevel="0" collapsed="false">
      <c r="A131" s="609"/>
      <c r="B131" s="200"/>
      <c r="C131" s="8"/>
      <c r="D131" s="8"/>
      <c r="E131" s="610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</row>
    <row r="132" customFormat="false" ht="12.8" hidden="false" customHeight="false" outlineLevel="0" collapsed="false">
      <c r="A132" s="609"/>
      <c r="B132" s="200"/>
      <c r="C132" s="8"/>
      <c r="D132" s="8"/>
      <c r="E132" s="610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</row>
    <row r="133" customFormat="false" ht="12.8" hidden="false" customHeight="false" outlineLevel="0" collapsed="false">
      <c r="A133" s="609"/>
      <c r="B133" s="200"/>
      <c r="C133" s="8"/>
      <c r="D133" s="8"/>
      <c r="E133" s="610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</row>
    <row r="134" customFormat="false" ht="12.8" hidden="false" customHeight="false" outlineLevel="0" collapsed="false">
      <c r="A134" s="609"/>
      <c r="B134" s="200"/>
      <c r="C134" s="8"/>
      <c r="D134" s="8"/>
      <c r="E134" s="610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</row>
    <row r="135" customFormat="false" ht="12.8" hidden="false" customHeight="false" outlineLevel="0" collapsed="false">
      <c r="A135" s="609"/>
      <c r="B135" s="200"/>
      <c r="C135" s="8"/>
      <c r="D135" s="8"/>
      <c r="E135" s="610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</row>
    <row r="136" customFormat="false" ht="12.8" hidden="false" customHeight="false" outlineLevel="0" collapsed="false">
      <c r="A136" s="609"/>
      <c r="B136" s="200"/>
      <c r="C136" s="8"/>
      <c r="D136" s="8"/>
      <c r="E136" s="610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</row>
    <row r="137" customFormat="false" ht="12.8" hidden="false" customHeight="false" outlineLevel="0" collapsed="false">
      <c r="A137" s="609"/>
      <c r="B137" s="200"/>
      <c r="C137" s="8"/>
      <c r="D137" s="8"/>
      <c r="E137" s="610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</row>
    <row r="138" customFormat="false" ht="12.8" hidden="false" customHeight="false" outlineLevel="0" collapsed="false">
      <c r="A138" s="609"/>
      <c r="B138" s="200"/>
      <c r="C138" s="8"/>
      <c r="D138" s="8"/>
      <c r="E138" s="610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</row>
    <row r="139" customFormat="false" ht="12.8" hidden="false" customHeight="false" outlineLevel="0" collapsed="false">
      <c r="A139" s="609"/>
      <c r="B139" s="200"/>
      <c r="C139" s="8"/>
      <c r="D139" s="8"/>
      <c r="E139" s="610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</row>
    <row r="140" customFormat="false" ht="12.8" hidden="false" customHeight="false" outlineLevel="0" collapsed="false">
      <c r="A140" s="609"/>
      <c r="B140" s="200"/>
      <c r="C140" s="8"/>
      <c r="D140" s="8"/>
      <c r="E140" s="610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</row>
    <row r="141" customFormat="false" ht="12.8" hidden="false" customHeight="false" outlineLevel="0" collapsed="false">
      <c r="A141" s="609"/>
      <c r="B141" s="200"/>
      <c r="C141" s="8"/>
      <c r="D141" s="8"/>
      <c r="E141" s="610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</row>
    <row r="142" customFormat="false" ht="12.8" hidden="false" customHeight="false" outlineLevel="0" collapsed="false">
      <c r="A142" s="609"/>
      <c r="B142" s="200"/>
      <c r="C142" s="8"/>
      <c r="D142" s="8"/>
      <c r="E142" s="610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</row>
    <row r="143" customFormat="false" ht="12.8" hidden="false" customHeight="false" outlineLevel="0" collapsed="false">
      <c r="A143" s="609"/>
      <c r="B143" s="200"/>
      <c r="C143" s="8"/>
      <c r="D143" s="8"/>
      <c r="E143" s="610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</row>
    <row r="144" customFormat="false" ht="12.8" hidden="false" customHeight="false" outlineLevel="0" collapsed="false">
      <c r="A144" s="609"/>
      <c r="B144" s="200"/>
      <c r="C144" s="8"/>
      <c r="D144" s="8"/>
      <c r="E144" s="610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</row>
    <row r="145" customFormat="false" ht="12.8" hidden="false" customHeight="false" outlineLevel="0" collapsed="false">
      <c r="A145" s="609"/>
      <c r="B145" s="200"/>
      <c r="C145" s="8"/>
      <c r="D145" s="8"/>
      <c r="E145" s="610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</row>
    <row r="146" customFormat="false" ht="12.8" hidden="false" customHeight="false" outlineLevel="0" collapsed="false">
      <c r="A146" s="609"/>
      <c r="B146" s="200"/>
      <c r="C146" s="8"/>
      <c r="D146" s="8"/>
      <c r="E146" s="610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</row>
    <row r="147" customFormat="false" ht="12.8" hidden="false" customHeight="false" outlineLevel="0" collapsed="false">
      <c r="A147" s="609"/>
      <c r="B147" s="200"/>
      <c r="C147" s="8"/>
      <c r="D147" s="8"/>
      <c r="E147" s="610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</row>
    <row r="148" customFormat="false" ht="12.8" hidden="false" customHeight="false" outlineLevel="0" collapsed="false">
      <c r="A148" s="609"/>
      <c r="B148" s="200"/>
      <c r="C148" s="8"/>
      <c r="D148" s="8"/>
      <c r="E148" s="610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</row>
    <row r="149" customFormat="false" ht="12.8" hidden="false" customHeight="false" outlineLevel="0" collapsed="false">
      <c r="A149" s="609"/>
      <c r="B149" s="200"/>
      <c r="C149" s="8"/>
      <c r="D149" s="8"/>
      <c r="E149" s="610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</row>
    <row r="150" customFormat="false" ht="12.8" hidden="false" customHeight="false" outlineLevel="0" collapsed="false">
      <c r="A150" s="609"/>
      <c r="B150" s="200"/>
      <c r="C150" s="8"/>
      <c r="D150" s="8"/>
      <c r="E150" s="610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</row>
    <row r="151" customFormat="false" ht="12.8" hidden="false" customHeight="false" outlineLevel="0" collapsed="false">
      <c r="A151" s="609"/>
      <c r="B151" s="200"/>
      <c r="C151" s="8"/>
      <c r="D151" s="8"/>
      <c r="E151" s="610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</row>
    <row r="152" customFormat="false" ht="12.8" hidden="false" customHeight="false" outlineLevel="0" collapsed="false">
      <c r="A152" s="609"/>
      <c r="B152" s="200"/>
      <c r="C152" s="8"/>
      <c r="D152" s="8"/>
      <c r="E152" s="610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</row>
    <row r="153" customFormat="false" ht="12.8" hidden="false" customHeight="false" outlineLevel="0" collapsed="false">
      <c r="A153" s="609"/>
      <c r="B153" s="200"/>
      <c r="C153" s="8"/>
      <c r="D153" s="8"/>
      <c r="E153" s="610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</row>
    <row r="154" customFormat="false" ht="12.8" hidden="false" customHeight="false" outlineLevel="0" collapsed="false">
      <c r="A154" s="609"/>
      <c r="B154" s="200"/>
      <c r="C154" s="8"/>
      <c r="D154" s="8"/>
      <c r="E154" s="610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</row>
    <row r="155" customFormat="false" ht="12.8" hidden="false" customHeight="false" outlineLevel="0" collapsed="false">
      <c r="A155" s="609"/>
      <c r="B155" s="200"/>
      <c r="C155" s="8"/>
      <c r="D155" s="8"/>
      <c r="E155" s="610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</row>
    <row r="156" customFormat="false" ht="12.8" hidden="false" customHeight="false" outlineLevel="0" collapsed="false">
      <c r="A156" s="609"/>
      <c r="B156" s="200"/>
      <c r="C156" s="8"/>
      <c r="D156" s="8"/>
      <c r="E156" s="610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</row>
    <row r="157" customFormat="false" ht="12.8" hidden="false" customHeight="false" outlineLevel="0" collapsed="false">
      <c r="A157" s="609"/>
      <c r="B157" s="200"/>
      <c r="C157" s="8"/>
      <c r="D157" s="8"/>
      <c r="E157" s="610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</row>
    <row r="158" customFormat="false" ht="12.8" hidden="false" customHeight="false" outlineLevel="0" collapsed="false">
      <c r="A158" s="609"/>
      <c r="B158" s="200"/>
      <c r="C158" s="8"/>
      <c r="D158" s="8"/>
      <c r="E158" s="610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</row>
    <row r="159" customFormat="false" ht="12.8" hidden="false" customHeight="false" outlineLevel="0" collapsed="false">
      <c r="A159" s="609"/>
      <c r="B159" s="200"/>
      <c r="C159" s="8"/>
      <c r="D159" s="8"/>
      <c r="E159" s="610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</row>
    <row r="160" customFormat="false" ht="12.8" hidden="false" customHeight="false" outlineLevel="0" collapsed="false">
      <c r="A160" s="609"/>
      <c r="B160" s="200"/>
      <c r="C160" s="8"/>
      <c r="D160" s="8"/>
      <c r="E160" s="610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</row>
    <row r="161" customFormat="false" ht="12.8" hidden="false" customHeight="false" outlineLevel="0" collapsed="false">
      <c r="A161" s="609"/>
      <c r="B161" s="200"/>
      <c r="C161" s="8"/>
      <c r="D161" s="8"/>
      <c r="E161" s="610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</row>
    <row r="162" customFormat="false" ht="12.8" hidden="false" customHeight="false" outlineLevel="0" collapsed="false">
      <c r="A162" s="609"/>
      <c r="B162" s="200"/>
      <c r="C162" s="8"/>
      <c r="D162" s="8"/>
      <c r="E162" s="610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</row>
    <row r="163" customFormat="false" ht="12.8" hidden="false" customHeight="false" outlineLevel="0" collapsed="false">
      <c r="A163" s="609"/>
      <c r="B163" s="200"/>
      <c r="C163" s="8"/>
      <c r="D163" s="8"/>
      <c r="E163" s="610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</row>
    <row r="164" customFormat="false" ht="12.8" hidden="false" customHeight="false" outlineLevel="0" collapsed="false">
      <c r="A164" s="609"/>
      <c r="B164" s="200"/>
      <c r="C164" s="8"/>
      <c r="D164" s="8"/>
      <c r="E164" s="610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</row>
    <row r="165" customFormat="false" ht="12.8" hidden="false" customHeight="false" outlineLevel="0" collapsed="false">
      <c r="A165" s="609"/>
      <c r="B165" s="200"/>
      <c r="C165" s="8"/>
      <c r="D165" s="8"/>
      <c r="E165" s="610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</row>
    <row r="166" customFormat="false" ht="12.8" hidden="false" customHeight="false" outlineLevel="0" collapsed="false">
      <c r="A166" s="609"/>
      <c r="B166" s="200"/>
      <c r="C166" s="8"/>
      <c r="D166" s="8"/>
      <c r="E166" s="610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</row>
    <row r="167" customFormat="false" ht="12.8" hidden="false" customHeight="false" outlineLevel="0" collapsed="false">
      <c r="A167" s="609"/>
      <c r="B167" s="200"/>
      <c r="C167" s="8"/>
      <c r="D167" s="8"/>
      <c r="E167" s="610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</row>
    <row r="168" customFormat="false" ht="12.8" hidden="false" customHeight="false" outlineLevel="0" collapsed="false">
      <c r="A168" s="609"/>
      <c r="B168" s="200"/>
      <c r="C168" s="8"/>
      <c r="D168" s="8"/>
      <c r="E168" s="610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</row>
    <row r="169" customFormat="false" ht="12.8" hidden="false" customHeight="false" outlineLevel="0" collapsed="false">
      <c r="A169" s="609"/>
      <c r="B169" s="200"/>
      <c r="C169" s="8"/>
      <c r="D169" s="8"/>
      <c r="E169" s="610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</row>
    <row r="170" customFormat="false" ht="12.8" hidden="false" customHeight="false" outlineLevel="0" collapsed="false">
      <c r="A170" s="609"/>
      <c r="B170" s="200"/>
      <c r="C170" s="8"/>
      <c r="D170" s="8"/>
      <c r="E170" s="610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</row>
    <row r="171" customFormat="false" ht="12.8" hidden="false" customHeight="false" outlineLevel="0" collapsed="false">
      <c r="A171" s="609"/>
      <c r="B171" s="200"/>
      <c r="C171" s="8"/>
      <c r="D171" s="8"/>
      <c r="E171" s="610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</row>
    <row r="172" customFormat="false" ht="12.8" hidden="false" customHeight="false" outlineLevel="0" collapsed="false">
      <c r="A172" s="609"/>
      <c r="B172" s="200"/>
      <c r="C172" s="8"/>
      <c r="D172" s="8"/>
      <c r="E172" s="610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</row>
    <row r="173" customFormat="false" ht="12.8" hidden="false" customHeight="false" outlineLevel="0" collapsed="false">
      <c r="A173" s="609"/>
      <c r="B173" s="200"/>
      <c r="C173" s="8"/>
      <c r="D173" s="8"/>
      <c r="E173" s="610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</row>
    <row r="174" customFormat="false" ht="12.8" hidden="false" customHeight="false" outlineLevel="0" collapsed="false">
      <c r="A174" s="609"/>
      <c r="B174" s="200"/>
      <c r="C174" s="8"/>
      <c r="D174" s="8"/>
      <c r="E174" s="610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</row>
    <row r="175" customFormat="false" ht="12.8" hidden="false" customHeight="false" outlineLevel="0" collapsed="false">
      <c r="A175" s="609"/>
      <c r="B175" s="200"/>
      <c r="C175" s="8"/>
      <c r="D175" s="8"/>
      <c r="E175" s="610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</row>
    <row r="176" customFormat="false" ht="12.8" hidden="false" customHeight="false" outlineLevel="0" collapsed="false">
      <c r="A176" s="609"/>
      <c r="B176" s="200"/>
      <c r="C176" s="8"/>
      <c r="D176" s="8"/>
      <c r="E176" s="610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</row>
    <row r="177" customFormat="false" ht="12.8" hidden="false" customHeight="false" outlineLevel="0" collapsed="false">
      <c r="A177" s="609"/>
      <c r="B177" s="200"/>
      <c r="C177" s="8"/>
      <c r="D177" s="8"/>
      <c r="E177" s="610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</row>
    <row r="178" customFormat="false" ht="12.8" hidden="false" customHeight="false" outlineLevel="0" collapsed="false">
      <c r="A178" s="609"/>
      <c r="B178" s="200"/>
      <c r="C178" s="8"/>
      <c r="D178" s="8"/>
      <c r="E178" s="610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</row>
    <row r="179" customFormat="false" ht="12.8" hidden="false" customHeight="false" outlineLevel="0" collapsed="false">
      <c r="A179" s="609"/>
      <c r="B179" s="200"/>
      <c r="C179" s="8"/>
      <c r="D179" s="8"/>
      <c r="E179" s="610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</row>
    <row r="180" customFormat="false" ht="12.8" hidden="false" customHeight="false" outlineLevel="0" collapsed="false">
      <c r="A180" s="609"/>
      <c r="B180" s="200"/>
      <c r="C180" s="8"/>
      <c r="D180" s="8"/>
      <c r="E180" s="610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</row>
    <row r="181" customFormat="false" ht="12.8" hidden="false" customHeight="false" outlineLevel="0" collapsed="false">
      <c r="A181" s="609"/>
      <c r="B181" s="200"/>
      <c r="C181" s="8"/>
      <c r="D181" s="8"/>
      <c r="E181" s="610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</row>
    <row r="182" customFormat="false" ht="12.8" hidden="false" customHeight="false" outlineLevel="0" collapsed="false">
      <c r="A182" s="609"/>
      <c r="B182" s="200"/>
      <c r="C182" s="8"/>
      <c r="D182" s="8"/>
      <c r="E182" s="610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</row>
    <row r="183" customFormat="false" ht="12.8" hidden="false" customHeight="false" outlineLevel="0" collapsed="false">
      <c r="A183" s="609"/>
      <c r="B183" s="200"/>
      <c r="C183" s="8"/>
      <c r="D183" s="8"/>
      <c r="E183" s="610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</row>
    <row r="184" customFormat="false" ht="12.8" hidden="false" customHeight="false" outlineLevel="0" collapsed="false">
      <c r="A184" s="609"/>
      <c r="B184" s="200"/>
      <c r="C184" s="8"/>
      <c r="D184" s="8"/>
      <c r="E184" s="610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</row>
    <row r="185" customFormat="false" ht="12.8" hidden="false" customHeight="false" outlineLevel="0" collapsed="false">
      <c r="A185" s="609"/>
      <c r="B185" s="200"/>
      <c r="C185" s="8"/>
      <c r="D185" s="8"/>
      <c r="E185" s="610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</row>
    <row r="186" customFormat="false" ht="12.8" hidden="false" customHeight="false" outlineLevel="0" collapsed="false">
      <c r="A186" s="609"/>
      <c r="B186" s="200"/>
      <c r="C186" s="8"/>
      <c r="D186" s="8"/>
      <c r="E186" s="610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</row>
    <row r="187" customFormat="false" ht="12.8" hidden="false" customHeight="false" outlineLevel="0" collapsed="false">
      <c r="A187" s="609"/>
      <c r="B187" s="200"/>
      <c r="C187" s="8"/>
      <c r="D187" s="8"/>
      <c r="E187" s="610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</row>
    <row r="188" customFormat="false" ht="12.8" hidden="false" customHeight="false" outlineLevel="0" collapsed="false">
      <c r="A188" s="609"/>
      <c r="B188" s="200"/>
      <c r="C188" s="8"/>
      <c r="D188" s="8"/>
      <c r="E188" s="610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</row>
    <row r="189" customFormat="false" ht="12.8" hidden="false" customHeight="false" outlineLevel="0" collapsed="false">
      <c r="A189" s="609"/>
      <c r="B189" s="200"/>
      <c r="C189" s="8"/>
      <c r="D189" s="8"/>
      <c r="E189" s="610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</row>
    <row r="190" customFormat="false" ht="12.8" hidden="false" customHeight="false" outlineLevel="0" collapsed="false">
      <c r="A190" s="609"/>
      <c r="B190" s="200"/>
      <c r="C190" s="8"/>
      <c r="D190" s="8"/>
      <c r="E190" s="610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</row>
    <row r="191" customFormat="false" ht="12.8" hidden="false" customHeight="false" outlineLevel="0" collapsed="false">
      <c r="A191" s="609"/>
      <c r="B191" s="200"/>
      <c r="C191" s="8"/>
      <c r="D191" s="8"/>
      <c r="E191" s="610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</row>
    <row r="192" customFormat="false" ht="12.8" hidden="false" customHeight="false" outlineLevel="0" collapsed="false">
      <c r="A192" s="609"/>
      <c r="B192" s="200"/>
      <c r="C192" s="8"/>
      <c r="D192" s="8"/>
      <c r="E192" s="610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</row>
    <row r="193" customFormat="false" ht="12.8" hidden="false" customHeight="false" outlineLevel="0" collapsed="false">
      <c r="A193" s="609"/>
      <c r="B193" s="200"/>
      <c r="C193" s="8"/>
      <c r="D193" s="8"/>
      <c r="E193" s="610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</row>
    <row r="194" customFormat="false" ht="12.8" hidden="false" customHeight="false" outlineLevel="0" collapsed="false">
      <c r="A194" s="609"/>
      <c r="B194" s="200"/>
      <c r="C194" s="8"/>
      <c r="D194" s="8"/>
      <c r="E194" s="610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</row>
    <row r="195" customFormat="false" ht="12.8" hidden="false" customHeight="false" outlineLevel="0" collapsed="false">
      <c r="A195" s="609"/>
      <c r="B195" s="200"/>
      <c r="C195" s="8"/>
      <c r="D195" s="8"/>
      <c r="E195" s="610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</row>
    <row r="196" customFormat="false" ht="12.8" hidden="false" customHeight="false" outlineLevel="0" collapsed="false">
      <c r="A196" s="609"/>
      <c r="B196" s="200"/>
      <c r="C196" s="8"/>
      <c r="D196" s="8"/>
      <c r="E196" s="610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</row>
    <row r="197" customFormat="false" ht="12.8" hidden="false" customHeight="false" outlineLevel="0" collapsed="false">
      <c r="A197" s="609"/>
      <c r="B197" s="200"/>
      <c r="C197" s="8"/>
      <c r="D197" s="8"/>
      <c r="E197" s="610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</row>
    <row r="198" customFormat="false" ht="12.8" hidden="false" customHeight="false" outlineLevel="0" collapsed="false">
      <c r="A198" s="609"/>
      <c r="B198" s="200"/>
      <c r="C198" s="8"/>
      <c r="D198" s="8"/>
      <c r="E198" s="610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</row>
    <row r="199" customFormat="false" ht="12.8" hidden="false" customHeight="false" outlineLevel="0" collapsed="false">
      <c r="A199" s="609"/>
      <c r="B199" s="200"/>
      <c r="C199" s="8"/>
      <c r="D199" s="8"/>
      <c r="E199" s="610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</row>
    <row r="200" customFormat="false" ht="12.8" hidden="false" customHeight="false" outlineLevel="0" collapsed="false">
      <c r="A200" s="609"/>
      <c r="B200" s="200"/>
      <c r="C200" s="8"/>
      <c r="D200" s="8"/>
      <c r="E200" s="610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</row>
    <row r="201" customFormat="false" ht="12.8" hidden="false" customHeight="false" outlineLevel="0" collapsed="false">
      <c r="A201" s="609"/>
      <c r="B201" s="200"/>
      <c r="C201" s="8"/>
      <c r="D201" s="8"/>
      <c r="E201" s="610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</row>
    <row r="202" customFormat="false" ht="12.8" hidden="false" customHeight="false" outlineLevel="0" collapsed="false">
      <c r="A202" s="609"/>
      <c r="B202" s="200"/>
      <c r="C202" s="8"/>
      <c r="D202" s="8"/>
      <c r="E202" s="610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</row>
    <row r="203" customFormat="false" ht="12.8" hidden="false" customHeight="false" outlineLevel="0" collapsed="false">
      <c r="A203" s="609"/>
      <c r="B203" s="200"/>
      <c r="C203" s="8"/>
      <c r="D203" s="8"/>
      <c r="E203" s="610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</row>
    <row r="204" customFormat="false" ht="12.8" hidden="false" customHeight="false" outlineLevel="0" collapsed="false">
      <c r="A204" s="609"/>
      <c r="B204" s="200"/>
      <c r="C204" s="8"/>
      <c r="D204" s="8"/>
      <c r="E204" s="610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</row>
    <row r="205" customFormat="false" ht="12.8" hidden="false" customHeight="false" outlineLevel="0" collapsed="false">
      <c r="A205" s="609"/>
      <c r="B205" s="200"/>
      <c r="C205" s="8"/>
      <c r="D205" s="8"/>
      <c r="E205" s="610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</row>
    <row r="206" customFormat="false" ht="12.8" hidden="false" customHeight="false" outlineLevel="0" collapsed="false">
      <c r="A206" s="609"/>
      <c r="B206" s="200"/>
      <c r="C206" s="8"/>
      <c r="D206" s="8"/>
      <c r="E206" s="610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</row>
    <row r="207" customFormat="false" ht="12.8" hidden="false" customHeight="false" outlineLevel="0" collapsed="false">
      <c r="A207" s="609"/>
      <c r="B207" s="200"/>
      <c r="C207" s="8"/>
      <c r="D207" s="8"/>
      <c r="E207" s="610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</row>
    <row r="208" customFormat="false" ht="12.8" hidden="false" customHeight="false" outlineLevel="0" collapsed="false">
      <c r="A208" s="609"/>
      <c r="B208" s="200"/>
      <c r="C208" s="8"/>
      <c r="D208" s="8"/>
      <c r="E208" s="610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</row>
    <row r="209" customFormat="false" ht="12.8" hidden="false" customHeight="false" outlineLevel="0" collapsed="false">
      <c r="A209" s="609"/>
      <c r="B209" s="200"/>
      <c r="C209" s="8"/>
      <c r="D209" s="8"/>
      <c r="E209" s="610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</row>
    <row r="210" customFormat="false" ht="12.8" hidden="false" customHeight="false" outlineLevel="0" collapsed="false">
      <c r="A210" s="609"/>
      <c r="B210" s="200"/>
      <c r="C210" s="8"/>
      <c r="D210" s="8"/>
      <c r="E210" s="610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</row>
    <row r="211" customFormat="false" ht="12.8" hidden="false" customHeight="false" outlineLevel="0" collapsed="false">
      <c r="A211" s="609"/>
      <c r="B211" s="200"/>
      <c r="C211" s="8"/>
      <c r="D211" s="8"/>
      <c r="E211" s="610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</row>
    <row r="212" customFormat="false" ht="12.8" hidden="false" customHeight="false" outlineLevel="0" collapsed="false">
      <c r="A212" s="609"/>
      <c r="B212" s="200"/>
      <c r="C212" s="8"/>
      <c r="D212" s="8"/>
      <c r="E212" s="610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</row>
    <row r="213" customFormat="false" ht="12.8" hidden="false" customHeight="false" outlineLevel="0" collapsed="false">
      <c r="A213" s="609"/>
      <c r="B213" s="200"/>
      <c r="C213" s="8"/>
      <c r="D213" s="8"/>
      <c r="E213" s="610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</row>
    <row r="214" customFormat="false" ht="12.8" hidden="false" customHeight="false" outlineLevel="0" collapsed="false">
      <c r="A214" s="609"/>
      <c r="B214" s="200"/>
      <c r="C214" s="8"/>
      <c r="D214" s="8"/>
      <c r="E214" s="610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</row>
    <row r="215" customFormat="false" ht="12.8" hidden="false" customHeight="false" outlineLevel="0" collapsed="false">
      <c r="A215" s="609"/>
      <c r="B215" s="200"/>
      <c r="C215" s="8"/>
      <c r="D215" s="8"/>
      <c r="E215" s="610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</row>
    <row r="216" customFormat="false" ht="12.8" hidden="false" customHeight="false" outlineLevel="0" collapsed="false">
      <c r="A216" s="609"/>
      <c r="B216" s="200"/>
      <c r="C216" s="8"/>
      <c r="D216" s="8"/>
      <c r="E216" s="610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</row>
    <row r="217" customFormat="false" ht="12.8" hidden="false" customHeight="false" outlineLevel="0" collapsed="false">
      <c r="A217" s="609"/>
      <c r="B217" s="200"/>
      <c r="C217" s="8"/>
      <c r="D217" s="8"/>
      <c r="E217" s="610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</row>
    <row r="218" customFormat="false" ht="12.8" hidden="false" customHeight="false" outlineLevel="0" collapsed="false">
      <c r="A218" s="609"/>
      <c r="B218" s="200"/>
      <c r="C218" s="8"/>
      <c r="D218" s="8"/>
      <c r="E218" s="610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</row>
    <row r="219" customFormat="false" ht="12.8" hidden="false" customHeight="false" outlineLevel="0" collapsed="false">
      <c r="A219" s="609"/>
      <c r="B219" s="200"/>
      <c r="C219" s="8"/>
      <c r="D219" s="8"/>
      <c r="E219" s="610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</row>
    <row r="220" customFormat="false" ht="12.8" hidden="false" customHeight="false" outlineLevel="0" collapsed="false">
      <c r="A220" s="609"/>
      <c r="B220" s="200"/>
      <c r="C220" s="8"/>
      <c r="D220" s="8"/>
      <c r="E220" s="610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</row>
    <row r="221" customFormat="false" ht="12.8" hidden="false" customHeight="false" outlineLevel="0" collapsed="false">
      <c r="A221" s="609"/>
      <c r="B221" s="200"/>
      <c r="C221" s="8"/>
      <c r="D221" s="8"/>
      <c r="E221" s="610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</row>
    <row r="222" customFormat="false" ht="12.8" hidden="false" customHeight="false" outlineLevel="0" collapsed="false">
      <c r="A222" s="609"/>
      <c r="B222" s="200"/>
      <c r="C222" s="8"/>
      <c r="D222" s="8"/>
      <c r="E222" s="610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</row>
    <row r="223" customFormat="false" ht="12.8" hidden="false" customHeight="false" outlineLevel="0" collapsed="false">
      <c r="A223" s="609"/>
      <c r="B223" s="200"/>
      <c r="C223" s="8"/>
      <c r="D223" s="8"/>
      <c r="E223" s="610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</row>
    <row r="224" customFormat="false" ht="12.8" hidden="false" customHeight="false" outlineLevel="0" collapsed="false">
      <c r="A224" s="609"/>
      <c r="B224" s="200"/>
      <c r="C224" s="8"/>
      <c r="D224" s="8"/>
      <c r="E224" s="610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</row>
    <row r="225" customFormat="false" ht="12.8" hidden="false" customHeight="false" outlineLevel="0" collapsed="false">
      <c r="A225" s="609"/>
      <c r="B225" s="200"/>
      <c r="C225" s="8"/>
      <c r="D225" s="8"/>
      <c r="E225" s="610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</row>
    <row r="226" customFormat="false" ht="12.8" hidden="false" customHeight="false" outlineLevel="0" collapsed="false">
      <c r="A226" s="609"/>
      <c r="B226" s="200"/>
      <c r="C226" s="8"/>
      <c r="D226" s="8"/>
      <c r="E226" s="610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</row>
    <row r="227" customFormat="false" ht="12.8" hidden="false" customHeight="false" outlineLevel="0" collapsed="false">
      <c r="A227" s="609"/>
      <c r="B227" s="200"/>
      <c r="C227" s="8"/>
      <c r="D227" s="8"/>
      <c r="E227" s="610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</row>
    <row r="228" customFormat="false" ht="12.8" hidden="false" customHeight="false" outlineLevel="0" collapsed="false">
      <c r="A228" s="609"/>
      <c r="B228" s="200"/>
      <c r="C228" s="8"/>
      <c r="D228" s="8"/>
      <c r="E228" s="610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</row>
    <row r="229" customFormat="false" ht="12.8" hidden="false" customHeight="false" outlineLevel="0" collapsed="false">
      <c r="A229" s="609"/>
      <c r="B229" s="200"/>
      <c r="C229" s="8"/>
      <c r="D229" s="8"/>
      <c r="E229" s="610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</row>
    <row r="230" customFormat="false" ht="12.8" hidden="false" customHeight="false" outlineLevel="0" collapsed="false">
      <c r="A230" s="609"/>
      <c r="B230" s="200"/>
      <c r="C230" s="8"/>
      <c r="D230" s="8"/>
      <c r="E230" s="610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</row>
    <row r="231" customFormat="false" ht="12.8" hidden="false" customHeight="false" outlineLevel="0" collapsed="false">
      <c r="A231" s="609"/>
      <c r="B231" s="200"/>
      <c r="C231" s="8"/>
      <c r="D231" s="8"/>
      <c r="E231" s="61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</row>
    <row r="232" customFormat="false" ht="12.8" hidden="false" customHeight="false" outlineLevel="0" collapsed="false">
      <c r="A232" s="609"/>
      <c r="B232" s="200"/>
      <c r="C232" s="8"/>
      <c r="D232" s="8"/>
      <c r="E232" s="61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</row>
    <row r="233" customFormat="false" ht="12.8" hidden="false" customHeight="false" outlineLevel="0" collapsed="false">
      <c r="A233" s="609"/>
      <c r="B233" s="200"/>
      <c r="C233" s="8"/>
      <c r="D233" s="8"/>
      <c r="E233" s="61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</row>
    <row r="234" customFormat="false" ht="12.8" hidden="false" customHeight="false" outlineLevel="0" collapsed="false">
      <c r="A234" s="609"/>
      <c r="B234" s="200"/>
      <c r="C234" s="8"/>
      <c r="D234" s="8"/>
      <c r="E234" s="61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</row>
    <row r="235" customFormat="false" ht="12.8" hidden="false" customHeight="false" outlineLevel="0" collapsed="false">
      <c r="A235" s="609"/>
      <c r="B235" s="200"/>
      <c r="C235" s="8"/>
      <c r="D235" s="8"/>
      <c r="E235" s="61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</row>
    <row r="236" customFormat="false" ht="12.8" hidden="false" customHeight="false" outlineLevel="0" collapsed="false">
      <c r="A236" s="609"/>
      <c r="B236" s="200"/>
      <c r="C236" s="8"/>
      <c r="D236" s="8"/>
      <c r="E236" s="610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</row>
    <row r="237" customFormat="false" ht="12.8" hidden="false" customHeight="false" outlineLevel="0" collapsed="false">
      <c r="A237" s="609"/>
      <c r="B237" s="200"/>
      <c r="C237" s="8"/>
      <c r="D237" s="8"/>
      <c r="E237" s="610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</row>
    <row r="238" customFormat="false" ht="12.8" hidden="false" customHeight="false" outlineLevel="0" collapsed="false">
      <c r="A238" s="609"/>
      <c r="B238" s="200"/>
      <c r="C238" s="8"/>
      <c r="D238" s="8"/>
      <c r="E238" s="610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</row>
    <row r="239" customFormat="false" ht="12.8" hidden="false" customHeight="false" outlineLevel="0" collapsed="false">
      <c r="A239" s="609"/>
      <c r="B239" s="200"/>
      <c r="C239" s="8"/>
      <c r="D239" s="8"/>
      <c r="E239" s="610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</row>
    <row r="240" customFormat="false" ht="12.8" hidden="false" customHeight="false" outlineLevel="0" collapsed="false">
      <c r="A240" s="609"/>
      <c r="B240" s="200"/>
      <c r="C240" s="8"/>
      <c r="D240" s="8"/>
      <c r="E240" s="610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</row>
    <row r="241" customFormat="false" ht="12.8" hidden="false" customHeight="false" outlineLevel="0" collapsed="false">
      <c r="A241" s="609"/>
      <c r="B241" s="200"/>
      <c r="C241" s="8"/>
      <c r="D241" s="8"/>
      <c r="E241" s="610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</row>
    <row r="242" customFormat="false" ht="12.8" hidden="false" customHeight="false" outlineLevel="0" collapsed="false">
      <c r="A242" s="609"/>
      <c r="B242" s="200"/>
      <c r="C242" s="8"/>
      <c r="D242" s="8"/>
      <c r="E242" s="610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</row>
    <row r="243" customFormat="false" ht="12.8" hidden="false" customHeight="false" outlineLevel="0" collapsed="false">
      <c r="A243" s="609"/>
      <c r="B243" s="200"/>
      <c r="C243" s="8"/>
      <c r="D243" s="8"/>
      <c r="E243" s="610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</row>
    <row r="244" customFormat="false" ht="12.8" hidden="false" customHeight="false" outlineLevel="0" collapsed="false">
      <c r="A244" s="609"/>
      <c r="B244" s="200"/>
      <c r="C244" s="8"/>
      <c r="D244" s="8"/>
      <c r="E244" s="610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</row>
    <row r="245" customFormat="false" ht="12.8" hidden="false" customHeight="false" outlineLevel="0" collapsed="false">
      <c r="A245" s="609"/>
      <c r="B245" s="200"/>
      <c r="C245" s="8"/>
      <c r="D245" s="8"/>
      <c r="E245" s="610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</row>
    <row r="246" customFormat="false" ht="12.8" hidden="false" customHeight="false" outlineLevel="0" collapsed="false">
      <c r="A246" s="609"/>
      <c r="B246" s="200"/>
      <c r="C246" s="8"/>
      <c r="D246" s="8"/>
      <c r="E246" s="610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</row>
    <row r="247" customFormat="false" ht="12.8" hidden="false" customHeight="false" outlineLevel="0" collapsed="false">
      <c r="A247" s="609"/>
      <c r="B247" s="200"/>
      <c r="C247" s="8"/>
      <c r="D247" s="8"/>
      <c r="E247" s="610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</row>
    <row r="248" customFormat="false" ht="12.8" hidden="false" customHeight="false" outlineLevel="0" collapsed="false">
      <c r="A248" s="609"/>
      <c r="B248" s="200"/>
      <c r="C248" s="8"/>
      <c r="D248" s="8"/>
      <c r="E248" s="610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</row>
  </sheetData>
  <mergeCells count="1">
    <mergeCell ref="D121:E1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6600"/>
    <pageSetUpPr fitToPage="false"/>
  </sheetPr>
  <dimension ref="A1:AO172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W1" activeCellId="0" sqref="W1"/>
    </sheetView>
  </sheetViews>
  <sheetFormatPr defaultColWidth="11.89453125" defaultRowHeight="12.8" zeroHeight="false" outlineLevelRow="0" outlineLevelCol="0"/>
  <cols>
    <col collapsed="false" customWidth="true" hidden="false" outlineLevel="0" max="1" min="1" style="428" width="25.39"/>
    <col collapsed="false" customWidth="true" hidden="true" outlineLevel="0" max="2" min="2" style="1" width="7.18"/>
    <col collapsed="false" customWidth="true" hidden="false" outlineLevel="0" max="4" min="3" style="1" width="7.88"/>
    <col collapsed="false" customWidth="true" hidden="false" outlineLevel="0" max="5" min="5" style="1" width="8.4"/>
    <col collapsed="false" customWidth="true" hidden="false" outlineLevel="0" max="18" min="6" style="1" width="4.02"/>
    <col collapsed="false" customWidth="true" hidden="false" outlineLevel="0" max="20" min="19" style="1" width="5.66"/>
    <col collapsed="false" customWidth="true" hidden="false" outlineLevel="0" max="21" min="21" style="1" width="6.22"/>
    <col collapsed="false" customWidth="true" hidden="false" outlineLevel="0" max="22" min="22" style="1" width="8.94"/>
    <col collapsed="false" customWidth="true" hidden="false" outlineLevel="0" max="28" min="23" style="1" width="4.02"/>
    <col collapsed="false" customWidth="true" hidden="false" outlineLevel="0" max="30" min="29" style="1" width="4.75"/>
    <col collapsed="false" customWidth="false" hidden="false" outlineLevel="0" max="1024" min="31" style="1" width="11.89"/>
  </cols>
  <sheetData>
    <row r="1" customFormat="false" ht="10.8" hidden="false" customHeight="true" outlineLevel="0" collapsed="false">
      <c r="A1" s="430" t="s">
        <v>58</v>
      </c>
      <c r="B1" s="430"/>
      <c r="C1" s="430"/>
      <c r="D1" s="430"/>
      <c r="E1" s="430"/>
      <c r="F1" s="435"/>
      <c r="G1" s="435"/>
      <c r="H1" s="435"/>
      <c r="I1" s="435"/>
      <c r="J1" s="435"/>
      <c r="K1" s="435"/>
      <c r="L1" s="435"/>
      <c r="M1" s="434"/>
      <c r="N1" s="435"/>
      <c r="O1" s="435"/>
      <c r="P1" s="435"/>
      <c r="Q1" s="435"/>
      <c r="R1" s="435"/>
      <c r="S1" s="611"/>
      <c r="T1" s="611"/>
      <c r="U1" s="611"/>
      <c r="V1" s="611"/>
      <c r="W1" s="439" t="s">
        <v>146</v>
      </c>
      <c r="X1" s="612"/>
      <c r="Y1" s="612"/>
      <c r="Z1" s="612"/>
      <c r="AA1" s="612"/>
      <c r="AB1" s="612"/>
      <c r="AC1" s="612"/>
      <c r="AD1" s="612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</row>
    <row r="2" customFormat="false" ht="74.15" hidden="false" customHeight="true" outlineLevel="0" collapsed="false">
      <c r="A2" s="613" t="s">
        <v>69</v>
      </c>
      <c r="B2" s="614" t="s">
        <v>147</v>
      </c>
      <c r="C2" s="614" t="s">
        <v>70</v>
      </c>
      <c r="D2" s="615" t="s">
        <v>71</v>
      </c>
      <c r="E2" s="616" t="s">
        <v>72</v>
      </c>
      <c r="F2" s="617" t="s">
        <v>21</v>
      </c>
      <c r="G2" s="618" t="s">
        <v>22</v>
      </c>
      <c r="H2" s="619" t="s">
        <v>23</v>
      </c>
      <c r="I2" s="620" t="s">
        <v>24</v>
      </c>
      <c r="J2" s="621" t="s">
        <v>25</v>
      </c>
      <c r="K2" s="622" t="s">
        <v>26</v>
      </c>
      <c r="L2" s="623" t="s">
        <v>27</v>
      </c>
      <c r="M2" s="624" t="s">
        <v>28</v>
      </c>
      <c r="N2" s="621" t="s">
        <v>29</v>
      </c>
      <c r="O2" s="625" t="s">
        <v>30</v>
      </c>
      <c r="P2" s="626" t="s">
        <v>31</v>
      </c>
      <c r="Q2" s="618" t="s">
        <v>32</v>
      </c>
      <c r="R2" s="627" t="s">
        <v>33</v>
      </c>
      <c r="S2" s="614" t="s">
        <v>17</v>
      </c>
      <c r="T2" s="614" t="s">
        <v>70</v>
      </c>
      <c r="U2" s="615" t="s">
        <v>74</v>
      </c>
      <c r="V2" s="615" t="s">
        <v>75</v>
      </c>
      <c r="W2" s="438" t="n">
        <v>40</v>
      </c>
      <c r="X2" s="438" t="n">
        <v>50</v>
      </c>
      <c r="Y2" s="438" t="n">
        <v>60</v>
      </c>
      <c r="Z2" s="438" t="n">
        <v>70</v>
      </c>
      <c r="AA2" s="438" t="n">
        <v>80</v>
      </c>
      <c r="AB2" s="438" t="n">
        <v>90</v>
      </c>
      <c r="AC2" s="438" t="n">
        <v>100</v>
      </c>
      <c r="AD2" s="438" t="n">
        <v>120</v>
      </c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</row>
    <row r="3" customFormat="false" ht="22.05" hidden="false" customHeight="false" outlineLevel="0" collapsed="false">
      <c r="A3" s="463" t="s">
        <v>218</v>
      </c>
      <c r="B3" s="628"/>
      <c r="C3" s="628"/>
      <c r="D3" s="466"/>
      <c r="E3" s="468"/>
      <c r="F3" s="469"/>
      <c r="G3" s="469"/>
      <c r="H3" s="469"/>
      <c r="I3" s="470"/>
      <c r="J3" s="470"/>
      <c r="K3" s="470"/>
      <c r="L3" s="470"/>
      <c r="M3" s="470"/>
      <c r="N3" s="470"/>
      <c r="O3" s="470"/>
      <c r="P3" s="470"/>
      <c r="Q3" s="469"/>
      <c r="R3" s="470"/>
      <c r="S3" s="472"/>
      <c r="T3" s="472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</row>
    <row r="4" customFormat="false" ht="15" hidden="false" customHeight="false" outlineLevel="0" collapsed="false">
      <c r="A4" s="555" t="s">
        <v>151</v>
      </c>
      <c r="B4" s="475"/>
      <c r="C4" s="475"/>
      <c r="D4" s="476"/>
      <c r="E4" s="508"/>
      <c r="F4" s="478"/>
      <c r="G4" s="478"/>
      <c r="H4" s="478"/>
      <c r="I4" s="478"/>
      <c r="J4" s="478"/>
      <c r="K4" s="478"/>
      <c r="L4" s="478"/>
      <c r="M4" s="479"/>
      <c r="N4" s="480"/>
      <c r="O4" s="480"/>
      <c r="P4" s="480"/>
      <c r="Q4" s="480"/>
      <c r="R4" s="478"/>
      <c r="S4" s="481"/>
      <c r="T4" s="483"/>
      <c r="U4" s="483"/>
      <c r="V4" s="483"/>
      <c r="W4" s="483"/>
      <c r="X4" s="483"/>
      <c r="Y4" s="483"/>
      <c r="Z4" s="483"/>
      <c r="AA4" s="483"/>
      <c r="AB4" s="483"/>
      <c r="AC4" s="483"/>
      <c r="AD4" s="483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</row>
    <row r="5" customFormat="false" ht="12.8" hidden="false" customHeight="false" outlineLevel="0" collapsed="false">
      <c r="A5" s="428" t="s">
        <v>219</v>
      </c>
      <c r="B5" s="267" t="n">
        <v>10005</v>
      </c>
      <c r="C5" s="267" t="n">
        <v>6</v>
      </c>
      <c r="D5" s="285" t="n">
        <v>17.4</v>
      </c>
      <c r="E5" s="629" t="n">
        <v>287</v>
      </c>
      <c r="F5" s="269"/>
      <c r="G5" s="270"/>
      <c r="H5" s="271"/>
      <c r="I5" s="272"/>
      <c r="J5" s="273"/>
      <c r="K5" s="274"/>
      <c r="L5" s="275"/>
      <c r="M5" s="276"/>
      <c r="N5" s="273"/>
      <c r="O5" s="277"/>
      <c r="P5" s="278"/>
      <c r="Q5" s="270"/>
      <c r="R5" s="279"/>
      <c r="S5" s="300" t="n">
        <f aca="false">SUM(F5:R5)</f>
        <v>0</v>
      </c>
      <c r="T5" s="287" t="n">
        <f aca="false">S5*C5</f>
        <v>0</v>
      </c>
      <c r="U5" s="301" t="n">
        <f aca="false">S5*D5</f>
        <v>0</v>
      </c>
      <c r="V5" s="337" t="n">
        <f aca="false">S5*E5</f>
        <v>0</v>
      </c>
      <c r="W5" s="630"/>
      <c r="X5" s="631"/>
      <c r="Y5" s="630"/>
      <c r="Z5" s="631"/>
      <c r="AA5" s="630"/>
      <c r="AB5" s="631"/>
      <c r="AC5" s="630" t="n">
        <v>1</v>
      </c>
      <c r="AD5" s="631" t="n">
        <v>5</v>
      </c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</row>
    <row r="6" customFormat="false" ht="12.8" hidden="false" customHeight="false" outlineLevel="0" collapsed="false">
      <c r="A6" s="428" t="s">
        <v>153</v>
      </c>
      <c r="B6" s="267" t="n">
        <v>9700</v>
      </c>
      <c r="C6" s="267" t="n">
        <v>20</v>
      </c>
      <c r="D6" s="285" t="n">
        <v>12.6</v>
      </c>
      <c r="E6" s="629" t="n">
        <v>253</v>
      </c>
      <c r="F6" s="269"/>
      <c r="G6" s="270"/>
      <c r="H6" s="271"/>
      <c r="I6" s="272"/>
      <c r="J6" s="273"/>
      <c r="K6" s="274"/>
      <c r="L6" s="275"/>
      <c r="M6" s="276"/>
      <c r="N6" s="273"/>
      <c r="O6" s="277"/>
      <c r="P6" s="278"/>
      <c r="Q6" s="270"/>
      <c r="R6" s="279"/>
      <c r="S6" s="300" t="n">
        <f aca="false">SUM(F6:R6)</f>
        <v>0</v>
      </c>
      <c r="T6" s="287" t="n">
        <f aca="false">S6*C6</f>
        <v>0</v>
      </c>
      <c r="U6" s="301" t="n">
        <f aca="false">S6*D6</f>
        <v>0</v>
      </c>
      <c r="V6" s="337" t="n">
        <f aca="false">S6*E6</f>
        <v>0</v>
      </c>
      <c r="W6" s="630"/>
      <c r="X6" s="631"/>
      <c r="Y6" s="630" t="n">
        <v>2</v>
      </c>
      <c r="Z6" s="631" t="n">
        <v>11</v>
      </c>
      <c r="AA6" s="630" t="n">
        <v>7</v>
      </c>
      <c r="AB6" s="631"/>
      <c r="AC6" s="630"/>
      <c r="AD6" s="631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customFormat="false" ht="12.8" hidden="false" customHeight="false" outlineLevel="0" collapsed="false">
      <c r="A7" s="428" t="s">
        <v>154</v>
      </c>
      <c r="B7" s="267" t="n">
        <v>9342</v>
      </c>
      <c r="C7" s="267" t="n">
        <v>10</v>
      </c>
      <c r="D7" s="285" t="n">
        <v>0.82</v>
      </c>
      <c r="E7" s="629" t="n">
        <v>44</v>
      </c>
      <c r="F7" s="269"/>
      <c r="G7" s="270"/>
      <c r="H7" s="271"/>
      <c r="I7" s="272"/>
      <c r="J7" s="273"/>
      <c r="K7" s="274"/>
      <c r="L7" s="275"/>
      <c r="M7" s="276"/>
      <c r="N7" s="273"/>
      <c r="O7" s="277"/>
      <c r="P7" s="278"/>
      <c r="Q7" s="270"/>
      <c r="R7" s="279"/>
      <c r="S7" s="300" t="n">
        <f aca="false">SUM(F7:R7)</f>
        <v>0</v>
      </c>
      <c r="T7" s="287" t="n">
        <f aca="false">S7*C7</f>
        <v>0</v>
      </c>
      <c r="U7" s="301" t="n">
        <f aca="false">S7*D7</f>
        <v>0</v>
      </c>
      <c r="V7" s="337" t="n">
        <f aca="false">S7*E7</f>
        <v>0</v>
      </c>
      <c r="W7" s="630" t="n">
        <v>10</v>
      </c>
      <c r="X7" s="631"/>
      <c r="Y7" s="630"/>
      <c r="Z7" s="631"/>
      <c r="AA7" s="630"/>
      <c r="AB7" s="631"/>
      <c r="AC7" s="630"/>
      <c r="AD7" s="631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</row>
    <row r="8" customFormat="false" ht="12.8" hidden="false" customHeight="false" outlineLevel="0" collapsed="false">
      <c r="A8" s="428" t="s">
        <v>155</v>
      </c>
      <c r="B8" s="267" t="n">
        <v>9640</v>
      </c>
      <c r="C8" s="267" t="n">
        <v>15</v>
      </c>
      <c r="D8" s="285" t="n">
        <v>18.3</v>
      </c>
      <c r="E8" s="629" t="n">
        <v>327</v>
      </c>
      <c r="F8" s="269"/>
      <c r="G8" s="270"/>
      <c r="H8" s="271"/>
      <c r="I8" s="272"/>
      <c r="J8" s="273"/>
      <c r="K8" s="274"/>
      <c r="L8" s="275"/>
      <c r="M8" s="276"/>
      <c r="N8" s="273"/>
      <c r="O8" s="277"/>
      <c r="P8" s="278"/>
      <c r="Q8" s="270"/>
      <c r="R8" s="279"/>
      <c r="S8" s="300" t="n">
        <f aca="false">SUM(F8:R8)</f>
        <v>0</v>
      </c>
      <c r="T8" s="287" t="n">
        <f aca="false">S8*C8</f>
        <v>0</v>
      </c>
      <c r="U8" s="301" t="n">
        <f aca="false">S8*D8</f>
        <v>0</v>
      </c>
      <c r="V8" s="337" t="n">
        <f aca="false">S8*E8</f>
        <v>0</v>
      </c>
      <c r="W8" s="630"/>
      <c r="X8" s="631"/>
      <c r="Y8" s="630" t="n">
        <v>1</v>
      </c>
      <c r="Z8" s="631" t="n">
        <v>2</v>
      </c>
      <c r="AA8" s="630" t="n">
        <v>8</v>
      </c>
      <c r="AB8" s="631" t="n">
        <v>3</v>
      </c>
      <c r="AC8" s="630" t="n">
        <v>1</v>
      </c>
      <c r="AD8" s="631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</row>
    <row r="9" customFormat="false" ht="12.8" hidden="false" customHeight="false" outlineLevel="0" collapsed="false">
      <c r="A9" s="428" t="s">
        <v>156</v>
      </c>
      <c r="B9" s="267" t="n">
        <v>9641</v>
      </c>
      <c r="C9" s="267" t="n">
        <v>15</v>
      </c>
      <c r="D9" s="285" t="n">
        <v>4.45</v>
      </c>
      <c r="E9" s="629" t="n">
        <v>109</v>
      </c>
      <c r="F9" s="269"/>
      <c r="G9" s="270"/>
      <c r="H9" s="271"/>
      <c r="I9" s="272"/>
      <c r="J9" s="273"/>
      <c r="K9" s="274"/>
      <c r="L9" s="275"/>
      <c r="M9" s="276"/>
      <c r="N9" s="273"/>
      <c r="O9" s="277"/>
      <c r="P9" s="278"/>
      <c r="Q9" s="270"/>
      <c r="R9" s="279"/>
      <c r="S9" s="300" t="n">
        <f aca="false">SUM(F9:R9)</f>
        <v>0</v>
      </c>
      <c r="T9" s="287" t="n">
        <f aca="false">S9*C9</f>
        <v>0</v>
      </c>
      <c r="U9" s="301" t="n">
        <f aca="false">S9*D9</f>
        <v>0</v>
      </c>
      <c r="V9" s="337" t="n">
        <f aca="false">S9*E9</f>
        <v>0</v>
      </c>
      <c r="W9" s="630"/>
      <c r="X9" s="631" t="n">
        <v>3</v>
      </c>
      <c r="Y9" s="630" t="n">
        <v>8</v>
      </c>
      <c r="Z9" s="631" t="n">
        <v>3</v>
      </c>
      <c r="AA9" s="630" t="n">
        <v>1</v>
      </c>
      <c r="AB9" s="631"/>
      <c r="AC9" s="630"/>
      <c r="AD9" s="631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</row>
    <row r="10" customFormat="false" ht="12.8" hidden="false" customHeight="false" outlineLevel="0" collapsed="false">
      <c r="A10" s="428" t="s">
        <v>157</v>
      </c>
      <c r="B10" s="632" t="n">
        <v>9847</v>
      </c>
      <c r="C10" s="632" t="n">
        <v>8</v>
      </c>
      <c r="D10" s="633" t="n">
        <v>17.32</v>
      </c>
      <c r="E10" s="634" t="n">
        <v>293</v>
      </c>
      <c r="F10" s="487"/>
      <c r="G10" s="488"/>
      <c r="H10" s="575"/>
      <c r="I10" s="635"/>
      <c r="J10" s="577"/>
      <c r="K10" s="578"/>
      <c r="L10" s="579"/>
      <c r="M10" s="580"/>
      <c r="N10" s="577"/>
      <c r="O10" s="581"/>
      <c r="P10" s="582"/>
      <c r="Q10" s="488"/>
      <c r="R10" s="636"/>
      <c r="S10" s="300" t="n">
        <f aca="false">SUM(F10:R10)</f>
        <v>0</v>
      </c>
      <c r="T10" s="287" t="n">
        <f aca="false">S10*C10</f>
        <v>0</v>
      </c>
      <c r="U10" s="301" t="n">
        <f aca="false">S10*D10</f>
        <v>0</v>
      </c>
      <c r="V10" s="337" t="n">
        <f aca="false">S10*E10</f>
        <v>0</v>
      </c>
      <c r="W10" s="637"/>
      <c r="X10" s="638"/>
      <c r="Y10" s="637"/>
      <c r="Z10" s="638"/>
      <c r="AA10" s="637"/>
      <c r="AB10" s="638" t="n">
        <v>4</v>
      </c>
      <c r="AC10" s="637" t="n">
        <v>2</v>
      </c>
      <c r="AD10" s="638" t="n">
        <v>2</v>
      </c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</row>
    <row r="11" customFormat="false" ht="12.8" hidden="false" customHeight="false" outlineLevel="0" collapsed="false">
      <c r="A11" s="639" t="s">
        <v>220</v>
      </c>
      <c r="B11" s="533" t="n">
        <v>100010</v>
      </c>
      <c r="C11" s="533" t="n">
        <f aca="false">SUM(C5:C10)</f>
        <v>74</v>
      </c>
      <c r="D11" s="534" t="n">
        <f aca="false">SUM(D5:D10)</f>
        <v>70.89</v>
      </c>
      <c r="E11" s="640" t="n">
        <v>1313</v>
      </c>
      <c r="F11" s="269"/>
      <c r="G11" s="270"/>
      <c r="H11" s="271"/>
      <c r="I11" s="272"/>
      <c r="J11" s="273"/>
      <c r="K11" s="274"/>
      <c r="L11" s="275"/>
      <c r="M11" s="276"/>
      <c r="N11" s="273"/>
      <c r="O11" s="277"/>
      <c r="P11" s="278"/>
      <c r="Q11" s="270"/>
      <c r="R11" s="279"/>
      <c r="S11" s="300" t="n">
        <f aca="false">SUM(F11:R11)</f>
        <v>0</v>
      </c>
      <c r="T11" s="287" t="n">
        <f aca="false">S11*C11</f>
        <v>0</v>
      </c>
      <c r="U11" s="301" t="n">
        <f aca="false">S11*D11</f>
        <v>0</v>
      </c>
      <c r="V11" s="337" t="n">
        <f aca="false">S11*E11</f>
        <v>0</v>
      </c>
      <c r="W11" s="630" t="n">
        <f aca="false">SUM(W5:W10)</f>
        <v>10</v>
      </c>
      <c r="X11" s="631" t="n">
        <f aca="false">SUM(X5:X10)</f>
        <v>3</v>
      </c>
      <c r="Y11" s="630" t="n">
        <f aca="false">SUM(Y5:Y10)</f>
        <v>11</v>
      </c>
      <c r="Z11" s="631" t="n">
        <f aca="false">SUM(Z5:Z10)</f>
        <v>16</v>
      </c>
      <c r="AA11" s="630" t="n">
        <f aca="false">SUM(AA5:AA10)</f>
        <v>16</v>
      </c>
      <c r="AB11" s="631" t="n">
        <f aca="false">SUM(AB5:AB10)</f>
        <v>7</v>
      </c>
      <c r="AC11" s="630" t="n">
        <f aca="false">SUM(AC5:AC10)</f>
        <v>4</v>
      </c>
      <c r="AD11" s="631" t="n">
        <f aca="false">SUM(AD5:AD10)</f>
        <v>7</v>
      </c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</row>
    <row r="12" customFormat="false" ht="15" hidden="false" customHeight="false" outlineLevel="0" collapsed="false">
      <c r="A12" s="555" t="s">
        <v>77</v>
      </c>
      <c r="B12" s="475"/>
      <c r="C12" s="475"/>
      <c r="D12" s="476"/>
      <c r="E12" s="641"/>
      <c r="F12" s="478"/>
      <c r="G12" s="478"/>
      <c r="H12" s="478"/>
      <c r="I12" s="478"/>
      <c r="J12" s="478"/>
      <c r="K12" s="478"/>
      <c r="L12" s="478"/>
      <c r="M12" s="479"/>
      <c r="N12" s="480"/>
      <c r="O12" s="480"/>
      <c r="P12" s="480"/>
      <c r="Q12" s="480"/>
      <c r="R12" s="478"/>
      <c r="S12" s="481"/>
      <c r="T12" s="483"/>
      <c r="U12" s="483"/>
      <c r="V12" s="483"/>
      <c r="W12" s="483"/>
      <c r="X12" s="483"/>
      <c r="Y12" s="483"/>
      <c r="Z12" s="483"/>
      <c r="AA12" s="483"/>
      <c r="AB12" s="483"/>
      <c r="AC12" s="483"/>
      <c r="AD12" s="483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</row>
    <row r="13" customFormat="false" ht="12.8" hidden="false" customHeight="false" outlineLevel="0" collapsed="false">
      <c r="A13" s="428" t="s">
        <v>78</v>
      </c>
      <c r="B13" s="267" t="n">
        <v>12448</v>
      </c>
      <c r="C13" s="267" t="n">
        <v>21</v>
      </c>
      <c r="D13" s="285" t="n">
        <v>5.16</v>
      </c>
      <c r="E13" s="629" t="n">
        <v>137</v>
      </c>
      <c r="F13" s="269"/>
      <c r="G13" s="270"/>
      <c r="H13" s="271"/>
      <c r="I13" s="272"/>
      <c r="J13" s="273"/>
      <c r="K13" s="274"/>
      <c r="L13" s="275"/>
      <c r="M13" s="276"/>
      <c r="N13" s="273"/>
      <c r="O13" s="277"/>
      <c r="P13" s="278"/>
      <c r="Q13" s="270"/>
      <c r="R13" s="279"/>
      <c r="S13" s="300" t="n">
        <f aca="false">SUM(F13:R13)</f>
        <v>0</v>
      </c>
      <c r="T13" s="287" t="n">
        <f aca="false">S13*C13</f>
        <v>0</v>
      </c>
      <c r="U13" s="301" t="n">
        <f aca="false">S13*D13</f>
        <v>0</v>
      </c>
      <c r="V13" s="337" t="n">
        <f aca="false">S13*E13</f>
        <v>0</v>
      </c>
      <c r="W13" s="630" t="n">
        <v>1</v>
      </c>
      <c r="X13" s="631" t="n">
        <v>10</v>
      </c>
      <c r="Y13" s="630" t="n">
        <v>10</v>
      </c>
      <c r="Z13" s="631"/>
      <c r="AA13" s="630"/>
      <c r="AB13" s="631"/>
      <c r="AC13" s="630"/>
      <c r="AD13" s="631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</row>
    <row r="14" customFormat="false" ht="12.8" hidden="false" customHeight="false" outlineLevel="0" collapsed="false">
      <c r="A14" s="428" t="s">
        <v>79</v>
      </c>
      <c r="B14" s="267" t="n">
        <v>6749</v>
      </c>
      <c r="C14" s="267" t="n">
        <v>15</v>
      </c>
      <c r="D14" s="285" t="n">
        <v>1.69</v>
      </c>
      <c r="E14" s="629" t="n">
        <v>69</v>
      </c>
      <c r="F14" s="269"/>
      <c r="G14" s="270"/>
      <c r="H14" s="271"/>
      <c r="I14" s="272"/>
      <c r="J14" s="273"/>
      <c r="K14" s="274"/>
      <c r="L14" s="275"/>
      <c r="M14" s="276"/>
      <c r="N14" s="273"/>
      <c r="O14" s="277"/>
      <c r="P14" s="278"/>
      <c r="Q14" s="270"/>
      <c r="R14" s="279"/>
      <c r="S14" s="300" t="n">
        <f aca="false">SUM(F14:R14)</f>
        <v>0</v>
      </c>
      <c r="T14" s="287" t="n">
        <f aca="false">S14*C14</f>
        <v>0</v>
      </c>
      <c r="U14" s="301" t="n">
        <f aca="false">S14*D14</f>
        <v>0</v>
      </c>
      <c r="V14" s="337" t="n">
        <f aca="false">S14*E14</f>
        <v>0</v>
      </c>
      <c r="W14" s="630" t="n">
        <v>2</v>
      </c>
      <c r="X14" s="631" t="n">
        <v>13</v>
      </c>
      <c r="Y14" s="630"/>
      <c r="Z14" s="631"/>
      <c r="AA14" s="630"/>
      <c r="AB14" s="631"/>
      <c r="AC14" s="630"/>
      <c r="AD14" s="631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</row>
    <row r="15" customFormat="false" ht="12.8" hidden="false" customHeight="false" outlineLevel="0" collapsed="false">
      <c r="A15" s="428" t="s">
        <v>186</v>
      </c>
      <c r="B15" s="267" t="n">
        <v>6646</v>
      </c>
      <c r="C15" s="267" t="n">
        <v>3</v>
      </c>
      <c r="D15" s="285" t="n">
        <v>3.12</v>
      </c>
      <c r="E15" s="629" t="n">
        <v>62</v>
      </c>
      <c r="F15" s="269"/>
      <c r="G15" s="270"/>
      <c r="H15" s="271"/>
      <c r="I15" s="272"/>
      <c r="J15" s="273"/>
      <c r="K15" s="274"/>
      <c r="L15" s="275"/>
      <c r="M15" s="276"/>
      <c r="N15" s="273"/>
      <c r="O15" s="277"/>
      <c r="P15" s="278"/>
      <c r="Q15" s="270"/>
      <c r="R15" s="279"/>
      <c r="S15" s="300" t="n">
        <f aca="false">SUM(F15:R15)</f>
        <v>0</v>
      </c>
      <c r="T15" s="287" t="n">
        <f aca="false">S15*C15</f>
        <v>0</v>
      </c>
      <c r="U15" s="301" t="n">
        <f aca="false">S15*D15</f>
        <v>0</v>
      </c>
      <c r="V15" s="337" t="n">
        <f aca="false">S15*E15</f>
        <v>0</v>
      </c>
      <c r="W15" s="630"/>
      <c r="X15" s="631"/>
      <c r="Y15" s="630" t="n">
        <v>1</v>
      </c>
      <c r="Z15" s="631"/>
      <c r="AA15" s="630" t="n">
        <v>1</v>
      </c>
      <c r="AB15" s="631"/>
      <c r="AC15" s="630"/>
      <c r="AD15" s="631" t="n">
        <v>1</v>
      </c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</row>
    <row r="16" customFormat="false" ht="12.8" hidden="false" customHeight="false" outlineLevel="0" collapsed="false">
      <c r="A16" s="428" t="s">
        <v>81</v>
      </c>
      <c r="B16" s="267" t="n">
        <v>6574</v>
      </c>
      <c r="C16" s="267" t="n">
        <v>3</v>
      </c>
      <c r="D16" s="285" t="n">
        <v>2.34</v>
      </c>
      <c r="E16" s="629" t="n">
        <v>47</v>
      </c>
      <c r="F16" s="269"/>
      <c r="G16" s="270"/>
      <c r="H16" s="271"/>
      <c r="I16" s="272"/>
      <c r="J16" s="273"/>
      <c r="K16" s="274"/>
      <c r="L16" s="275"/>
      <c r="M16" s="276"/>
      <c r="N16" s="273"/>
      <c r="O16" s="277"/>
      <c r="P16" s="278"/>
      <c r="Q16" s="270"/>
      <c r="R16" s="279"/>
      <c r="S16" s="300" t="n">
        <f aca="false">SUM(F16:R16)</f>
        <v>0</v>
      </c>
      <c r="T16" s="287" t="n">
        <f aca="false">S16*C16</f>
        <v>0</v>
      </c>
      <c r="U16" s="301" t="n">
        <f aca="false">S16*D16</f>
        <v>0</v>
      </c>
      <c r="V16" s="337" t="n">
        <f aca="false">S16*E16</f>
        <v>0</v>
      </c>
      <c r="W16" s="630"/>
      <c r="X16" s="631" t="n">
        <v>1</v>
      </c>
      <c r="Y16" s="630"/>
      <c r="Z16" s="631" t="n">
        <v>1</v>
      </c>
      <c r="AA16" s="630" t="n">
        <v>1</v>
      </c>
      <c r="AB16" s="631"/>
      <c r="AC16" s="630"/>
      <c r="AD16" s="631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customFormat="false" ht="12.8" hidden="false" customHeight="false" outlineLevel="0" collapsed="false">
      <c r="A17" s="639" t="s">
        <v>187</v>
      </c>
      <c r="B17" s="533" t="n">
        <v>100012</v>
      </c>
      <c r="C17" s="533" t="n">
        <v>48</v>
      </c>
      <c r="D17" s="534" t="n">
        <f aca="false">D13+D14+D15+D15+D16+D16</f>
        <v>17.77</v>
      </c>
      <c r="E17" s="640" t="n">
        <v>424</v>
      </c>
      <c r="F17" s="269"/>
      <c r="G17" s="270"/>
      <c r="H17" s="271"/>
      <c r="I17" s="272"/>
      <c r="J17" s="273"/>
      <c r="K17" s="274"/>
      <c r="L17" s="275"/>
      <c r="M17" s="276"/>
      <c r="N17" s="273"/>
      <c r="O17" s="277"/>
      <c r="P17" s="278"/>
      <c r="Q17" s="270"/>
      <c r="R17" s="279"/>
      <c r="S17" s="300" t="n">
        <f aca="false">SUM(F17:R17)</f>
        <v>0</v>
      </c>
      <c r="T17" s="287" t="n">
        <f aca="false">S17*C17</f>
        <v>0</v>
      </c>
      <c r="U17" s="301" t="n">
        <f aca="false">S17*D17</f>
        <v>0</v>
      </c>
      <c r="V17" s="337" t="n">
        <f aca="false">S17*E17</f>
        <v>0</v>
      </c>
      <c r="W17" s="630" t="n">
        <f aca="false">W13+W14+W15+W15+W16+W16</f>
        <v>3</v>
      </c>
      <c r="X17" s="631" t="n">
        <f aca="false">X13+X14+X15++X16+X16</f>
        <v>25</v>
      </c>
      <c r="Y17" s="630" t="n">
        <f aca="false">Y13+Y14+Y15+Y15+Y16+Y16</f>
        <v>12</v>
      </c>
      <c r="Z17" s="631" t="n">
        <f aca="false">Z13+Z14+Z15++Z16+Z16</f>
        <v>2</v>
      </c>
      <c r="AA17" s="630" t="n">
        <f aca="false">AA13+AA14+AA15+AA15+AA16+AA16</f>
        <v>4</v>
      </c>
      <c r="AB17" s="631" t="n">
        <f aca="false">AB13+AB14+AB15++AB16+AB16</f>
        <v>0</v>
      </c>
      <c r="AC17" s="630" t="n">
        <f aca="false">AC13+AC14+AC15+AC15+AC16+AC16</f>
        <v>0</v>
      </c>
      <c r="AD17" s="631" t="n">
        <f aca="false">AD13+AD14+AD15++AD16+AD16</f>
        <v>1</v>
      </c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</row>
    <row r="18" customFormat="false" ht="12.8" hidden="false" customHeight="false" outlineLevel="0" collapsed="false">
      <c r="A18" s="555" t="s">
        <v>83</v>
      </c>
      <c r="B18" s="481"/>
      <c r="C18" s="481"/>
      <c r="D18" s="481"/>
      <c r="E18" s="642"/>
      <c r="F18" s="510"/>
      <c r="G18" s="510"/>
      <c r="H18" s="510"/>
      <c r="I18" s="510"/>
      <c r="J18" s="510"/>
      <c r="K18" s="510"/>
      <c r="L18" s="510"/>
      <c r="M18" s="511"/>
      <c r="N18" s="510"/>
      <c r="O18" s="510"/>
      <c r="P18" s="510"/>
      <c r="Q18" s="510"/>
      <c r="R18" s="510"/>
      <c r="S18" s="481"/>
      <c r="T18" s="481"/>
      <c r="U18" s="481"/>
      <c r="V18" s="542"/>
      <c r="W18" s="643"/>
      <c r="X18" s="643"/>
      <c r="Y18" s="643"/>
      <c r="Z18" s="643"/>
      <c r="AA18" s="643"/>
      <c r="AB18" s="643"/>
      <c r="AC18" s="643"/>
      <c r="AD18" s="643"/>
      <c r="AE18" s="136"/>
      <c r="AF18" s="136"/>
      <c r="AG18" s="136"/>
      <c r="AH18" s="136"/>
      <c r="AI18" s="136"/>
      <c r="AJ18" s="136"/>
      <c r="AK18" s="136"/>
      <c r="AL18" s="136"/>
      <c r="AM18" s="8"/>
      <c r="AN18" s="8"/>
      <c r="AO18" s="8"/>
    </row>
    <row r="19" customFormat="false" ht="12.8" hidden="false" customHeight="false" outlineLevel="0" collapsed="false">
      <c r="A19" s="428" t="s">
        <v>84</v>
      </c>
      <c r="B19" s="287" t="n">
        <v>6570</v>
      </c>
      <c r="C19" s="287" t="n">
        <v>4</v>
      </c>
      <c r="D19" s="287" t="n">
        <v>3.89</v>
      </c>
      <c r="E19" s="644" t="n">
        <v>69</v>
      </c>
      <c r="F19" s="269"/>
      <c r="G19" s="270"/>
      <c r="H19" s="271"/>
      <c r="I19" s="272"/>
      <c r="J19" s="273"/>
      <c r="K19" s="274"/>
      <c r="L19" s="275"/>
      <c r="M19" s="276"/>
      <c r="N19" s="273"/>
      <c r="O19" s="277"/>
      <c r="P19" s="278"/>
      <c r="Q19" s="270"/>
      <c r="R19" s="279"/>
      <c r="S19" s="300" t="n">
        <f aca="false">SUM(F19:R19)</f>
        <v>0</v>
      </c>
      <c r="T19" s="287" t="n">
        <f aca="false">S19*C19</f>
        <v>0</v>
      </c>
      <c r="U19" s="301" t="n">
        <f aca="false">S19*D19</f>
        <v>0</v>
      </c>
      <c r="V19" s="337" t="n">
        <f aca="false">S19*E19</f>
        <v>0</v>
      </c>
      <c r="W19" s="645"/>
      <c r="X19" s="631" t="n">
        <v>3</v>
      </c>
      <c r="Y19" s="630" t="n">
        <v>1</v>
      </c>
      <c r="Z19" s="631"/>
      <c r="AA19" s="630"/>
      <c r="AB19" s="631"/>
      <c r="AC19" s="630"/>
      <c r="AD19" s="631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</row>
    <row r="20" customFormat="false" ht="12.8" hidden="false" customHeight="false" outlineLevel="0" collapsed="false">
      <c r="A20" s="428" t="s">
        <v>85</v>
      </c>
      <c r="B20" s="267" t="n">
        <v>6568</v>
      </c>
      <c r="C20" s="267" t="n">
        <v>6</v>
      </c>
      <c r="D20" s="267" t="n">
        <v>1.24</v>
      </c>
      <c r="E20" s="629" t="n">
        <v>39</v>
      </c>
      <c r="F20" s="269"/>
      <c r="G20" s="270"/>
      <c r="H20" s="271"/>
      <c r="I20" s="272"/>
      <c r="J20" s="273"/>
      <c r="K20" s="274"/>
      <c r="L20" s="275"/>
      <c r="M20" s="276"/>
      <c r="N20" s="273"/>
      <c r="O20" s="277"/>
      <c r="P20" s="278"/>
      <c r="Q20" s="270"/>
      <c r="R20" s="279"/>
      <c r="S20" s="300" t="n">
        <f aca="false">SUM(F20:R20)</f>
        <v>0</v>
      </c>
      <c r="T20" s="287" t="n">
        <f aca="false">S20*C20</f>
        <v>0</v>
      </c>
      <c r="U20" s="301" t="n">
        <f aca="false">S20*D20</f>
        <v>0</v>
      </c>
      <c r="V20" s="337" t="n">
        <f aca="false">S20*E20</f>
        <v>0</v>
      </c>
      <c r="W20" s="630" t="n">
        <v>5</v>
      </c>
      <c r="X20" s="631" t="n">
        <v>1</v>
      </c>
      <c r="Y20" s="630"/>
      <c r="Z20" s="631"/>
      <c r="AA20" s="630"/>
      <c r="AB20" s="631"/>
      <c r="AC20" s="630"/>
      <c r="AD20" s="631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</row>
    <row r="21" customFormat="false" ht="12.8" hidden="false" customHeight="false" outlineLevel="0" collapsed="false">
      <c r="A21" s="428" t="s">
        <v>86</v>
      </c>
      <c r="B21" s="267" t="n">
        <v>6583</v>
      </c>
      <c r="C21" s="267" t="n">
        <v>6</v>
      </c>
      <c r="D21" s="285" t="n">
        <v>4.66</v>
      </c>
      <c r="E21" s="629" t="n">
        <v>87</v>
      </c>
      <c r="F21" s="269"/>
      <c r="G21" s="270"/>
      <c r="H21" s="271"/>
      <c r="I21" s="272"/>
      <c r="J21" s="273"/>
      <c r="K21" s="274"/>
      <c r="L21" s="275"/>
      <c r="M21" s="276"/>
      <c r="N21" s="273"/>
      <c r="O21" s="277"/>
      <c r="P21" s="278"/>
      <c r="Q21" s="270"/>
      <c r="R21" s="279"/>
      <c r="S21" s="300" t="n">
        <f aca="false">SUM(F21:R21)</f>
        <v>0</v>
      </c>
      <c r="T21" s="287" t="n">
        <f aca="false">S21*C21</f>
        <v>0</v>
      </c>
      <c r="U21" s="301" t="n">
        <f aca="false">S21*D21</f>
        <v>0</v>
      </c>
      <c r="V21" s="337" t="n">
        <f aca="false">S21*E21</f>
        <v>0</v>
      </c>
      <c r="W21" s="630"/>
      <c r="X21" s="631"/>
      <c r="Y21" s="630"/>
      <c r="Z21" s="631" t="n">
        <v>6</v>
      </c>
      <c r="AA21" s="630"/>
      <c r="AB21" s="631"/>
      <c r="AC21" s="630"/>
      <c r="AD21" s="631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</row>
    <row r="22" customFormat="false" ht="12.8" hidden="false" customHeight="false" outlineLevel="0" collapsed="false">
      <c r="A22" s="428" t="s">
        <v>88</v>
      </c>
      <c r="B22" s="267" t="n">
        <v>6593</v>
      </c>
      <c r="C22" s="267" t="n">
        <v>10</v>
      </c>
      <c r="D22" s="267" t="n">
        <v>0.58</v>
      </c>
      <c r="E22" s="629" t="n">
        <v>39</v>
      </c>
      <c r="F22" s="269"/>
      <c r="G22" s="270"/>
      <c r="H22" s="271"/>
      <c r="I22" s="272"/>
      <c r="J22" s="273"/>
      <c r="K22" s="274"/>
      <c r="L22" s="275"/>
      <c r="M22" s="276"/>
      <c r="N22" s="273"/>
      <c r="O22" s="277"/>
      <c r="P22" s="278"/>
      <c r="Q22" s="270"/>
      <c r="R22" s="279"/>
      <c r="S22" s="300" t="n">
        <f aca="false">SUM(F22:R22)</f>
        <v>0</v>
      </c>
      <c r="T22" s="287" t="n">
        <f aca="false">S22*C22</f>
        <v>0</v>
      </c>
      <c r="U22" s="301" t="n">
        <f aca="false">S22*D22</f>
        <v>0</v>
      </c>
      <c r="V22" s="337" t="n">
        <f aca="false">S22*E22</f>
        <v>0</v>
      </c>
      <c r="W22" s="630" t="n">
        <v>10</v>
      </c>
      <c r="X22" s="631"/>
      <c r="Y22" s="630"/>
      <c r="Z22" s="631"/>
      <c r="AA22" s="630"/>
      <c r="AB22" s="631"/>
      <c r="AC22" s="630"/>
      <c r="AD22" s="631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</row>
    <row r="23" customFormat="false" ht="12.8" hidden="false" customHeight="false" outlineLevel="0" collapsed="false">
      <c r="A23" s="428" t="s">
        <v>89</v>
      </c>
      <c r="B23" s="267" t="n">
        <v>6635</v>
      </c>
      <c r="C23" s="267" t="n">
        <v>10</v>
      </c>
      <c r="D23" s="267" t="n">
        <v>4.77</v>
      </c>
      <c r="E23" s="629" t="n">
        <v>99</v>
      </c>
      <c r="F23" s="269"/>
      <c r="G23" s="270"/>
      <c r="H23" s="271"/>
      <c r="I23" s="272"/>
      <c r="J23" s="273"/>
      <c r="K23" s="274"/>
      <c r="L23" s="275"/>
      <c r="M23" s="276"/>
      <c r="N23" s="273"/>
      <c r="O23" s="277"/>
      <c r="P23" s="278"/>
      <c r="Q23" s="270"/>
      <c r="R23" s="279"/>
      <c r="S23" s="300" t="n">
        <f aca="false">SUM(F23:R23)</f>
        <v>0</v>
      </c>
      <c r="T23" s="287" t="n">
        <f aca="false">S23*C23</f>
        <v>0</v>
      </c>
      <c r="U23" s="301" t="n">
        <f aca="false">S23*D23</f>
        <v>0</v>
      </c>
      <c r="V23" s="337" t="n">
        <f aca="false">S23*E23</f>
        <v>0</v>
      </c>
      <c r="W23" s="630"/>
      <c r="X23" s="631" t="n">
        <v>5</v>
      </c>
      <c r="Y23" s="630" t="n">
        <v>5</v>
      </c>
      <c r="Z23" s="631"/>
      <c r="AA23" s="630"/>
      <c r="AB23" s="631"/>
      <c r="AC23" s="630"/>
      <c r="AD23" s="631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</row>
    <row r="24" customFormat="false" ht="12.8" hidden="false" customHeight="false" outlineLevel="0" collapsed="false">
      <c r="A24" s="428" t="s">
        <v>91</v>
      </c>
      <c r="B24" s="267" t="n">
        <v>6579</v>
      </c>
      <c r="C24" s="267" t="n">
        <v>6</v>
      </c>
      <c r="D24" s="267" t="n">
        <v>1.54</v>
      </c>
      <c r="E24" s="629" t="n">
        <v>43</v>
      </c>
      <c r="F24" s="269"/>
      <c r="G24" s="270"/>
      <c r="H24" s="271"/>
      <c r="I24" s="272"/>
      <c r="J24" s="273"/>
      <c r="K24" s="274"/>
      <c r="L24" s="275"/>
      <c r="M24" s="276"/>
      <c r="N24" s="273"/>
      <c r="O24" s="277"/>
      <c r="P24" s="278"/>
      <c r="Q24" s="270"/>
      <c r="R24" s="279"/>
      <c r="S24" s="300" t="n">
        <f aca="false">SUM(F24:R24)</f>
        <v>0</v>
      </c>
      <c r="T24" s="287" t="n">
        <f aca="false">S24*C24</f>
        <v>0</v>
      </c>
      <c r="U24" s="301" t="n">
        <f aca="false">S24*D24</f>
        <v>0</v>
      </c>
      <c r="V24" s="337" t="n">
        <f aca="false">S24*E24</f>
        <v>0</v>
      </c>
      <c r="W24" s="630"/>
      <c r="X24" s="631" t="n">
        <v>6</v>
      </c>
      <c r="Y24" s="630"/>
      <c r="Z24" s="631"/>
      <c r="AA24" s="630"/>
      <c r="AB24" s="631"/>
      <c r="AC24" s="630"/>
      <c r="AD24" s="631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</row>
    <row r="25" customFormat="false" ht="12.8" hidden="false" customHeight="false" outlineLevel="0" collapsed="false">
      <c r="A25" s="428" t="s">
        <v>92</v>
      </c>
      <c r="B25" s="267" t="n">
        <v>6696</v>
      </c>
      <c r="C25" s="267" t="n">
        <v>4</v>
      </c>
      <c r="D25" s="285" t="n">
        <v>7.35</v>
      </c>
      <c r="E25" s="629" t="n">
        <v>122</v>
      </c>
      <c r="F25" s="269"/>
      <c r="G25" s="270"/>
      <c r="H25" s="271"/>
      <c r="I25" s="272"/>
      <c r="J25" s="273"/>
      <c r="K25" s="274"/>
      <c r="L25" s="275"/>
      <c r="M25" s="276"/>
      <c r="N25" s="273"/>
      <c r="O25" s="277"/>
      <c r="P25" s="278"/>
      <c r="Q25" s="270"/>
      <c r="R25" s="279"/>
      <c r="S25" s="300" t="n">
        <f aca="false">SUM(F25:R25)</f>
        <v>0</v>
      </c>
      <c r="T25" s="287" t="n">
        <f aca="false">S25*C25</f>
        <v>0</v>
      </c>
      <c r="U25" s="301" t="n">
        <f aca="false">S25*D25</f>
        <v>0</v>
      </c>
      <c r="V25" s="337" t="n">
        <f aca="false">S25*E25</f>
        <v>0</v>
      </c>
      <c r="W25" s="630"/>
      <c r="X25" s="631" t="n">
        <v>1</v>
      </c>
      <c r="Y25" s="630" t="n">
        <v>1</v>
      </c>
      <c r="Z25" s="631" t="n">
        <v>1</v>
      </c>
      <c r="AA25" s="630" t="n">
        <v>1</v>
      </c>
      <c r="AB25" s="631"/>
      <c r="AC25" s="630"/>
      <c r="AD25" s="631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</row>
    <row r="26" customFormat="false" ht="12.8" hidden="false" customHeight="false" outlineLevel="0" collapsed="false">
      <c r="A26" s="428" t="s">
        <v>93</v>
      </c>
      <c r="B26" s="267" t="n">
        <v>6718</v>
      </c>
      <c r="C26" s="267" t="n">
        <v>12</v>
      </c>
      <c r="D26" s="267" t="n">
        <v>2.19</v>
      </c>
      <c r="E26" s="629" t="n">
        <v>66</v>
      </c>
      <c r="F26" s="269"/>
      <c r="G26" s="270"/>
      <c r="H26" s="271"/>
      <c r="I26" s="272"/>
      <c r="J26" s="273"/>
      <c r="K26" s="274"/>
      <c r="L26" s="275"/>
      <c r="M26" s="276"/>
      <c r="N26" s="273"/>
      <c r="O26" s="277"/>
      <c r="P26" s="278"/>
      <c r="Q26" s="270"/>
      <c r="R26" s="279"/>
      <c r="S26" s="300" t="n">
        <f aca="false">SUM(F26:R26)</f>
        <v>0</v>
      </c>
      <c r="T26" s="287" t="n">
        <f aca="false">S26*C26</f>
        <v>0</v>
      </c>
      <c r="U26" s="301" t="n">
        <f aca="false">S26*D26</f>
        <v>0</v>
      </c>
      <c r="V26" s="337" t="n">
        <f aca="false">S26*E26</f>
        <v>0</v>
      </c>
      <c r="W26" s="630" t="n">
        <v>1</v>
      </c>
      <c r="X26" s="631" t="n">
        <v>11</v>
      </c>
      <c r="Y26" s="630"/>
      <c r="Z26" s="631"/>
      <c r="AA26" s="630"/>
      <c r="AB26" s="631"/>
      <c r="AC26" s="630"/>
      <c r="AD26" s="631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</row>
    <row r="27" customFormat="false" ht="12.8" hidden="false" customHeight="false" outlineLevel="0" collapsed="false">
      <c r="A27" s="639" t="s">
        <v>95</v>
      </c>
      <c r="B27" s="533" t="n">
        <v>100011</v>
      </c>
      <c r="C27" s="533" t="n">
        <v>58</v>
      </c>
      <c r="D27" s="646" t="n">
        <f aca="false">SUM(D19:D26)</f>
        <v>26.22</v>
      </c>
      <c r="E27" s="647" t="n">
        <v>564</v>
      </c>
      <c r="F27" s="269"/>
      <c r="G27" s="270"/>
      <c r="H27" s="271"/>
      <c r="I27" s="272"/>
      <c r="J27" s="273"/>
      <c r="K27" s="274"/>
      <c r="L27" s="275"/>
      <c r="M27" s="276"/>
      <c r="N27" s="273"/>
      <c r="O27" s="277"/>
      <c r="P27" s="278"/>
      <c r="Q27" s="270"/>
      <c r="R27" s="279"/>
      <c r="S27" s="300" t="n">
        <f aca="false">SUM(F27:R27)</f>
        <v>0</v>
      </c>
      <c r="T27" s="287" t="n">
        <f aca="false">S27*C27</f>
        <v>0</v>
      </c>
      <c r="U27" s="301" t="n">
        <f aca="false">S27*D27</f>
        <v>0</v>
      </c>
      <c r="V27" s="337" t="n">
        <f aca="false">S27*E27</f>
        <v>0</v>
      </c>
      <c r="W27" s="648" t="n">
        <f aca="false">SUM(W19:W26)</f>
        <v>16</v>
      </c>
      <c r="X27" s="649" t="n">
        <f aca="false">SUM(X19:X26)</f>
        <v>27</v>
      </c>
      <c r="Y27" s="648" t="n">
        <f aca="false">SUM(Y19:Y26)</f>
        <v>7</v>
      </c>
      <c r="Z27" s="649" t="n">
        <f aca="false">SUM(Z19:Z26)</f>
        <v>7</v>
      </c>
      <c r="AA27" s="648" t="n">
        <f aca="false">SUM(AA19:AA26)</f>
        <v>1</v>
      </c>
      <c r="AB27" s="649" t="n">
        <f aca="false">SUM(AB19:AB26)</f>
        <v>0</v>
      </c>
      <c r="AC27" s="648" t="n">
        <f aca="false">SUM(AC19:AC26)</f>
        <v>0</v>
      </c>
      <c r="AD27" s="649" t="n">
        <f aca="false">SUM(AD19:AD26)</f>
        <v>0</v>
      </c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</row>
    <row r="28" customFormat="false" ht="15" hidden="false" customHeight="false" outlineLevel="0" collapsed="false">
      <c r="A28" s="555" t="s">
        <v>112</v>
      </c>
      <c r="B28" s="481"/>
      <c r="C28" s="481"/>
      <c r="D28" s="481"/>
      <c r="E28" s="641"/>
      <c r="F28" s="512"/>
      <c r="G28" s="512"/>
      <c r="H28" s="512"/>
      <c r="I28" s="512"/>
      <c r="J28" s="512"/>
      <c r="K28" s="512"/>
      <c r="L28" s="512"/>
      <c r="M28" s="540"/>
      <c r="N28" s="512"/>
      <c r="O28" s="512"/>
      <c r="P28" s="512"/>
      <c r="Q28" s="512"/>
      <c r="R28" s="512"/>
      <c r="S28" s="481"/>
      <c r="T28" s="483"/>
      <c r="U28" s="483"/>
      <c r="V28" s="483"/>
      <c r="W28" s="483"/>
      <c r="X28" s="483"/>
      <c r="Y28" s="483"/>
      <c r="Z28" s="483"/>
      <c r="AA28" s="483"/>
      <c r="AB28" s="483"/>
      <c r="AC28" s="483"/>
      <c r="AD28" s="483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</row>
    <row r="29" customFormat="false" ht="12.8" hidden="false" customHeight="false" outlineLevel="0" collapsed="false">
      <c r="A29" s="428" t="s">
        <v>113</v>
      </c>
      <c r="B29" s="267" t="n">
        <v>6984</v>
      </c>
      <c r="C29" s="267" t="n">
        <v>4</v>
      </c>
      <c r="D29" s="267" t="n">
        <v>6.99</v>
      </c>
      <c r="E29" s="629" t="n">
        <v>123</v>
      </c>
      <c r="F29" s="269"/>
      <c r="G29" s="270"/>
      <c r="H29" s="271"/>
      <c r="I29" s="272"/>
      <c r="J29" s="273"/>
      <c r="K29" s="274"/>
      <c r="L29" s="275"/>
      <c r="M29" s="276"/>
      <c r="N29" s="273"/>
      <c r="O29" s="277"/>
      <c r="P29" s="278"/>
      <c r="Q29" s="270"/>
      <c r="R29" s="279"/>
      <c r="S29" s="300" t="n">
        <f aca="false">SUM(F29:R29)</f>
        <v>0</v>
      </c>
      <c r="T29" s="287" t="n">
        <f aca="false">S29*C29</f>
        <v>0</v>
      </c>
      <c r="U29" s="301" t="n">
        <f aca="false">S29*D29</f>
        <v>0</v>
      </c>
      <c r="V29" s="337" t="n">
        <f aca="false">S29*E29</f>
        <v>0</v>
      </c>
      <c r="W29" s="630"/>
      <c r="X29" s="631"/>
      <c r="Y29" s="630"/>
      <c r="Z29" s="631"/>
      <c r="AA29" s="630"/>
      <c r="AB29" s="631" t="n">
        <v>4</v>
      </c>
      <c r="AC29" s="630"/>
      <c r="AD29" s="631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</row>
    <row r="30" customFormat="false" ht="12.8" hidden="false" customHeight="false" outlineLevel="0" collapsed="false">
      <c r="A30" s="428" t="s">
        <v>114</v>
      </c>
      <c r="B30" s="267" t="n">
        <v>6622</v>
      </c>
      <c r="C30" s="267" t="n">
        <v>4</v>
      </c>
      <c r="D30" s="267" t="n">
        <v>5</v>
      </c>
      <c r="E30" s="629" t="n">
        <v>89</v>
      </c>
      <c r="F30" s="269"/>
      <c r="G30" s="270"/>
      <c r="H30" s="271"/>
      <c r="I30" s="272"/>
      <c r="J30" s="273"/>
      <c r="K30" s="274"/>
      <c r="L30" s="275"/>
      <c r="M30" s="276"/>
      <c r="N30" s="273"/>
      <c r="O30" s="277"/>
      <c r="P30" s="278"/>
      <c r="Q30" s="270"/>
      <c r="R30" s="279"/>
      <c r="S30" s="300" t="n">
        <f aca="false">SUM(F30:R30)</f>
        <v>0</v>
      </c>
      <c r="T30" s="287" t="n">
        <f aca="false">S30*C30</f>
        <v>0</v>
      </c>
      <c r="U30" s="301" t="n">
        <f aca="false">S30*D30</f>
        <v>0</v>
      </c>
      <c r="V30" s="337" t="n">
        <f aca="false">S30*E30</f>
        <v>0</v>
      </c>
      <c r="W30" s="630"/>
      <c r="X30" s="631"/>
      <c r="Y30" s="630"/>
      <c r="Z30" s="631"/>
      <c r="AA30" s="630"/>
      <c r="AB30" s="631" t="n">
        <v>1</v>
      </c>
      <c r="AC30" s="630" t="n">
        <v>2</v>
      </c>
      <c r="AD30" s="631" t="n">
        <v>1</v>
      </c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</row>
    <row r="31" customFormat="false" ht="12.8" hidden="false" customHeight="false" outlineLevel="0" collapsed="false">
      <c r="A31" s="428" t="s">
        <v>115</v>
      </c>
      <c r="B31" s="267" t="n">
        <v>6598</v>
      </c>
      <c r="C31" s="267" t="n">
        <v>10</v>
      </c>
      <c r="D31" s="267" t="n">
        <v>0.52</v>
      </c>
      <c r="E31" s="650" t="n">
        <v>39</v>
      </c>
      <c r="F31" s="269"/>
      <c r="G31" s="270"/>
      <c r="H31" s="271"/>
      <c r="I31" s="272"/>
      <c r="J31" s="273"/>
      <c r="K31" s="274"/>
      <c r="L31" s="275"/>
      <c r="M31" s="276"/>
      <c r="N31" s="273"/>
      <c r="O31" s="277"/>
      <c r="P31" s="278"/>
      <c r="Q31" s="270"/>
      <c r="R31" s="279"/>
      <c r="S31" s="300" t="n">
        <f aca="false">SUM(F31:R31)</f>
        <v>0</v>
      </c>
      <c r="T31" s="287" t="n">
        <f aca="false">S31*C31</f>
        <v>0</v>
      </c>
      <c r="U31" s="301" t="n">
        <f aca="false">S31*D31</f>
        <v>0</v>
      </c>
      <c r="V31" s="337" t="n">
        <f aca="false">S31*E31</f>
        <v>0</v>
      </c>
      <c r="W31" s="630" t="n">
        <v>10</v>
      </c>
      <c r="X31" s="631"/>
      <c r="Y31" s="630"/>
      <c r="Z31" s="631"/>
      <c r="AA31" s="630"/>
      <c r="AB31" s="631"/>
      <c r="AC31" s="630"/>
      <c r="AD31" s="631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</row>
    <row r="32" customFormat="false" ht="12.8" hidden="false" customHeight="false" outlineLevel="0" collapsed="false">
      <c r="A32" s="428" t="s">
        <v>118</v>
      </c>
      <c r="B32" s="267" t="n">
        <v>6619</v>
      </c>
      <c r="C32" s="267" t="n">
        <v>6</v>
      </c>
      <c r="D32" s="267" t="n">
        <v>3.99</v>
      </c>
      <c r="E32" s="629" t="n">
        <v>83</v>
      </c>
      <c r="F32" s="269"/>
      <c r="G32" s="270"/>
      <c r="H32" s="271"/>
      <c r="I32" s="272"/>
      <c r="J32" s="273"/>
      <c r="K32" s="274"/>
      <c r="L32" s="275"/>
      <c r="M32" s="276"/>
      <c r="N32" s="273"/>
      <c r="O32" s="277"/>
      <c r="P32" s="278"/>
      <c r="Q32" s="270"/>
      <c r="R32" s="279"/>
      <c r="S32" s="300" t="n">
        <f aca="false">SUM(F32:R32)</f>
        <v>0</v>
      </c>
      <c r="T32" s="287" t="n">
        <f aca="false">S32*C32</f>
        <v>0</v>
      </c>
      <c r="U32" s="301" t="n">
        <f aca="false">S32*D32</f>
        <v>0</v>
      </c>
      <c r="V32" s="337" t="n">
        <f aca="false">S32*E32</f>
        <v>0</v>
      </c>
      <c r="W32" s="630"/>
      <c r="X32" s="631" t="n">
        <v>2</v>
      </c>
      <c r="Y32" s="630" t="n">
        <v>4</v>
      </c>
      <c r="Z32" s="631"/>
      <c r="AA32" s="630"/>
      <c r="AB32" s="631"/>
      <c r="AC32" s="630"/>
      <c r="AD32" s="631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</row>
    <row r="33" customFormat="false" ht="12.8" hidden="false" customHeight="false" outlineLevel="0" collapsed="false">
      <c r="A33" s="428" t="s">
        <v>119</v>
      </c>
      <c r="B33" s="267" t="n">
        <v>6601</v>
      </c>
      <c r="C33" s="267" t="n">
        <v>12</v>
      </c>
      <c r="D33" s="267" t="n">
        <v>3.3</v>
      </c>
      <c r="E33" s="629" t="n">
        <v>85</v>
      </c>
      <c r="F33" s="269"/>
      <c r="G33" s="270"/>
      <c r="H33" s="271"/>
      <c r="I33" s="272"/>
      <c r="J33" s="273"/>
      <c r="K33" s="274"/>
      <c r="L33" s="275"/>
      <c r="M33" s="276"/>
      <c r="N33" s="273"/>
      <c r="O33" s="277"/>
      <c r="P33" s="278"/>
      <c r="Q33" s="270"/>
      <c r="R33" s="279"/>
      <c r="S33" s="300" t="n">
        <f aca="false">SUM(F33:R33)</f>
        <v>0</v>
      </c>
      <c r="T33" s="287" t="n">
        <f aca="false">S33*C33</f>
        <v>0</v>
      </c>
      <c r="U33" s="301" t="n">
        <f aca="false">S33*D33</f>
        <v>0</v>
      </c>
      <c r="V33" s="337" t="n">
        <f aca="false">S33*E33</f>
        <v>0</v>
      </c>
      <c r="W33" s="630" t="n">
        <v>6</v>
      </c>
      <c r="X33" s="631" t="n">
        <v>6</v>
      </c>
      <c r="Y33" s="630"/>
      <c r="Z33" s="631"/>
      <c r="AA33" s="630"/>
      <c r="AB33" s="631"/>
      <c r="AC33" s="630"/>
      <c r="AD33" s="631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</row>
    <row r="34" customFormat="false" ht="12.8" hidden="false" customHeight="false" outlineLevel="0" collapsed="false">
      <c r="A34" s="651" t="s">
        <v>120</v>
      </c>
      <c r="B34" s="267" t="n">
        <v>6983</v>
      </c>
      <c r="C34" s="267" t="n">
        <v>4</v>
      </c>
      <c r="D34" s="267" t="n">
        <v>6.5</v>
      </c>
      <c r="E34" s="629" t="n">
        <v>115</v>
      </c>
      <c r="F34" s="269"/>
      <c r="G34" s="270"/>
      <c r="H34" s="271"/>
      <c r="I34" s="272"/>
      <c r="J34" s="273"/>
      <c r="K34" s="274"/>
      <c r="L34" s="275"/>
      <c r="M34" s="276"/>
      <c r="N34" s="273"/>
      <c r="O34" s="277"/>
      <c r="P34" s="278"/>
      <c r="Q34" s="270"/>
      <c r="R34" s="279"/>
      <c r="S34" s="300" t="n">
        <f aca="false">SUM(F34:R34)</f>
        <v>0</v>
      </c>
      <c r="T34" s="287" t="n">
        <f aca="false">S34*C34</f>
        <v>0</v>
      </c>
      <c r="U34" s="301" t="n">
        <f aca="false">S34*D34</f>
        <v>0</v>
      </c>
      <c r="V34" s="337" t="n">
        <f aca="false">S34*E34</f>
        <v>0</v>
      </c>
      <c r="W34" s="630"/>
      <c r="X34" s="631"/>
      <c r="Y34" s="630"/>
      <c r="Z34" s="631"/>
      <c r="AA34" s="630" t="n">
        <v>3</v>
      </c>
      <c r="AB34" s="631" t="n">
        <v>1</v>
      </c>
      <c r="AC34" s="630"/>
      <c r="AD34" s="631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</row>
    <row r="35" customFormat="false" ht="12.8" hidden="false" customHeight="false" outlineLevel="0" collapsed="false">
      <c r="A35" s="428" t="s">
        <v>121</v>
      </c>
      <c r="B35" s="267" t="n">
        <v>6647</v>
      </c>
      <c r="C35" s="267" t="n">
        <v>7</v>
      </c>
      <c r="D35" s="267" t="n">
        <v>5.1</v>
      </c>
      <c r="E35" s="629" t="n">
        <v>102</v>
      </c>
      <c r="F35" s="269"/>
      <c r="G35" s="270"/>
      <c r="H35" s="271"/>
      <c r="I35" s="272"/>
      <c r="J35" s="273"/>
      <c r="K35" s="274"/>
      <c r="L35" s="275"/>
      <c r="M35" s="276"/>
      <c r="N35" s="273"/>
      <c r="O35" s="277"/>
      <c r="P35" s="278"/>
      <c r="Q35" s="270"/>
      <c r="R35" s="279"/>
      <c r="S35" s="300" t="n">
        <f aca="false">SUM(F35:R35)</f>
        <v>0</v>
      </c>
      <c r="T35" s="287" t="n">
        <f aca="false">S35*C35</f>
        <v>0</v>
      </c>
      <c r="U35" s="301" t="n">
        <f aca="false">S35*D35</f>
        <v>0</v>
      </c>
      <c r="V35" s="337" t="n">
        <f aca="false">S35*E35</f>
        <v>0</v>
      </c>
      <c r="W35" s="630"/>
      <c r="X35" s="631"/>
      <c r="Y35" s="630"/>
      <c r="Z35" s="631" t="n">
        <v>2</v>
      </c>
      <c r="AA35" s="630" t="n">
        <v>4</v>
      </c>
      <c r="AB35" s="631" t="n">
        <v>1</v>
      </c>
      <c r="AC35" s="630"/>
      <c r="AD35" s="631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</row>
    <row r="36" customFormat="false" ht="12.8" hidden="false" customHeight="false" outlineLevel="0" collapsed="false">
      <c r="A36" s="428" t="s">
        <v>122</v>
      </c>
      <c r="B36" s="267" t="n">
        <v>6633</v>
      </c>
      <c r="C36" s="267" t="n">
        <v>8</v>
      </c>
      <c r="D36" s="267" t="n">
        <v>4.3</v>
      </c>
      <c r="E36" s="629" t="n">
        <v>93</v>
      </c>
      <c r="F36" s="269"/>
      <c r="G36" s="270"/>
      <c r="H36" s="271"/>
      <c r="I36" s="272"/>
      <c r="J36" s="273"/>
      <c r="K36" s="274"/>
      <c r="L36" s="275"/>
      <c r="M36" s="276"/>
      <c r="N36" s="273"/>
      <c r="O36" s="277"/>
      <c r="P36" s="278"/>
      <c r="Q36" s="270"/>
      <c r="R36" s="279"/>
      <c r="S36" s="300" t="n">
        <f aca="false">SUM(F36:R36)</f>
        <v>0</v>
      </c>
      <c r="T36" s="287" t="n">
        <f aca="false">S36*C36</f>
        <v>0</v>
      </c>
      <c r="U36" s="301" t="n">
        <f aca="false">S36*D36</f>
        <v>0</v>
      </c>
      <c r="V36" s="337" t="n">
        <f aca="false">S36*E36</f>
        <v>0</v>
      </c>
      <c r="W36" s="630"/>
      <c r="X36" s="631" t="n">
        <v>1</v>
      </c>
      <c r="Y36" s="630"/>
      <c r="Z36" s="631" t="n">
        <v>2</v>
      </c>
      <c r="AA36" s="630" t="n">
        <v>5</v>
      </c>
      <c r="AB36" s="631"/>
      <c r="AC36" s="630"/>
      <c r="AD36" s="631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</row>
    <row r="37" customFormat="false" ht="12.8" hidden="false" customHeight="false" outlineLevel="0" collapsed="false">
      <c r="A37" s="428" t="s">
        <v>123</v>
      </c>
      <c r="B37" s="267" t="n">
        <v>6695</v>
      </c>
      <c r="C37" s="267" t="n">
        <v>9</v>
      </c>
      <c r="D37" s="267" t="n">
        <v>3.5</v>
      </c>
      <c r="E37" s="629" t="n">
        <v>79</v>
      </c>
      <c r="F37" s="269"/>
      <c r="G37" s="270"/>
      <c r="H37" s="271"/>
      <c r="I37" s="272"/>
      <c r="J37" s="273"/>
      <c r="K37" s="274"/>
      <c r="L37" s="275"/>
      <c r="M37" s="276"/>
      <c r="N37" s="273"/>
      <c r="O37" s="277"/>
      <c r="P37" s="278"/>
      <c r="Q37" s="270"/>
      <c r="R37" s="279"/>
      <c r="S37" s="300" t="n">
        <f aca="false">SUM(F37:R37)</f>
        <v>0</v>
      </c>
      <c r="T37" s="287" t="n">
        <f aca="false">S37*C37</f>
        <v>0</v>
      </c>
      <c r="U37" s="301" t="n">
        <f aca="false">S37*D37</f>
        <v>0</v>
      </c>
      <c r="V37" s="337" t="n">
        <f aca="false">S37*E37</f>
        <v>0</v>
      </c>
      <c r="W37" s="630"/>
      <c r="X37" s="631" t="n">
        <v>1</v>
      </c>
      <c r="Y37" s="630" t="n">
        <v>4</v>
      </c>
      <c r="Z37" s="631" t="n">
        <v>4</v>
      </c>
      <c r="AA37" s="630"/>
      <c r="AB37" s="631"/>
      <c r="AC37" s="630"/>
      <c r="AD37" s="631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</row>
    <row r="38" customFormat="false" ht="12.8" hidden="false" customHeight="false" outlineLevel="0" collapsed="false">
      <c r="A38" s="428" t="s">
        <v>124</v>
      </c>
      <c r="B38" s="267" t="n">
        <v>6596</v>
      </c>
      <c r="C38" s="267" t="n">
        <v>12</v>
      </c>
      <c r="D38" s="285" t="n">
        <v>3.8</v>
      </c>
      <c r="E38" s="629" t="n">
        <v>93</v>
      </c>
      <c r="F38" s="269"/>
      <c r="G38" s="270"/>
      <c r="H38" s="271"/>
      <c r="I38" s="272"/>
      <c r="J38" s="273"/>
      <c r="K38" s="274"/>
      <c r="L38" s="275"/>
      <c r="M38" s="276"/>
      <c r="N38" s="273"/>
      <c r="O38" s="277"/>
      <c r="P38" s="278"/>
      <c r="Q38" s="270"/>
      <c r="R38" s="279"/>
      <c r="S38" s="300" t="n">
        <f aca="false">SUM(F38:R38)</f>
        <v>0</v>
      </c>
      <c r="T38" s="287" t="n">
        <f aca="false">S38*C38</f>
        <v>0</v>
      </c>
      <c r="U38" s="301" t="n">
        <f aca="false">S38*D38</f>
        <v>0</v>
      </c>
      <c r="V38" s="337" t="n">
        <f aca="false">S38*E38</f>
        <v>0</v>
      </c>
      <c r="W38" s="630"/>
      <c r="X38" s="631" t="n">
        <v>6</v>
      </c>
      <c r="Y38" s="630" t="n">
        <v>6</v>
      </c>
      <c r="Z38" s="631"/>
      <c r="AA38" s="630"/>
      <c r="AB38" s="631"/>
      <c r="AC38" s="630"/>
      <c r="AD38" s="631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</row>
    <row r="39" customFormat="false" ht="12.8" hidden="false" customHeight="false" outlineLevel="0" collapsed="false">
      <c r="A39" s="428" t="s">
        <v>125</v>
      </c>
      <c r="B39" s="287" t="n">
        <v>7074</v>
      </c>
      <c r="C39" s="287" t="n">
        <v>7</v>
      </c>
      <c r="D39" s="287" t="n">
        <v>7.8</v>
      </c>
      <c r="E39" s="644" t="n">
        <v>137</v>
      </c>
      <c r="F39" s="269"/>
      <c r="G39" s="270"/>
      <c r="H39" s="271"/>
      <c r="I39" s="272"/>
      <c r="J39" s="273"/>
      <c r="K39" s="274"/>
      <c r="L39" s="275"/>
      <c r="M39" s="276"/>
      <c r="N39" s="273"/>
      <c r="O39" s="277"/>
      <c r="P39" s="278"/>
      <c r="Q39" s="270"/>
      <c r="R39" s="279"/>
      <c r="S39" s="300" t="n">
        <f aca="false">SUM(F39:R39)</f>
        <v>0</v>
      </c>
      <c r="T39" s="287" t="n">
        <f aca="false">S39*C39</f>
        <v>0</v>
      </c>
      <c r="U39" s="301" t="n">
        <f aca="false">S39*D39</f>
        <v>0</v>
      </c>
      <c r="V39" s="337" t="n">
        <f aca="false">S39*E39</f>
        <v>0</v>
      </c>
      <c r="W39" s="645"/>
      <c r="X39" s="652"/>
      <c r="Y39" s="645" t="n">
        <v>1</v>
      </c>
      <c r="Z39" s="652" t="n">
        <v>2</v>
      </c>
      <c r="AA39" s="645" t="n">
        <v>2</v>
      </c>
      <c r="AB39" s="652" t="n">
        <v>2</v>
      </c>
      <c r="AC39" s="645"/>
      <c r="AD39" s="652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</row>
    <row r="40" customFormat="false" ht="12.8" hidden="false" customHeight="false" outlineLevel="0" collapsed="false">
      <c r="A40" s="639" t="s">
        <v>200</v>
      </c>
      <c r="B40" s="565" t="n">
        <v>100013</v>
      </c>
      <c r="C40" s="565" t="n">
        <v>58</v>
      </c>
      <c r="D40" s="565" t="n">
        <v>39</v>
      </c>
      <c r="E40" s="653" t="n">
        <v>777</v>
      </c>
      <c r="F40" s="269"/>
      <c r="G40" s="270"/>
      <c r="H40" s="271"/>
      <c r="I40" s="272"/>
      <c r="J40" s="273"/>
      <c r="K40" s="274"/>
      <c r="L40" s="275"/>
      <c r="M40" s="276"/>
      <c r="N40" s="273"/>
      <c r="O40" s="277"/>
      <c r="P40" s="278"/>
      <c r="Q40" s="270"/>
      <c r="R40" s="279"/>
      <c r="S40" s="300" t="n">
        <f aca="false">SUM(F40:R40)</f>
        <v>0</v>
      </c>
      <c r="T40" s="287" t="n">
        <f aca="false">S40*C40</f>
        <v>0</v>
      </c>
      <c r="U40" s="301" t="n">
        <f aca="false">S40*D40</f>
        <v>0</v>
      </c>
      <c r="V40" s="337" t="n">
        <f aca="false">S40*E40</f>
        <v>0</v>
      </c>
      <c r="W40" s="630" t="n">
        <f aca="false">W29+W34+W39+W32+W33+W35+W36+W31</f>
        <v>16</v>
      </c>
      <c r="X40" s="631" t="n">
        <f aca="false">X29+X34+X39+X32+X33+X35+X36+X31</f>
        <v>9</v>
      </c>
      <c r="Y40" s="630" t="n">
        <f aca="false">Y29+Y34+Y39+Y32+Y33+Y35+Y36+Y31</f>
        <v>5</v>
      </c>
      <c r="Z40" s="631" t="n">
        <f aca="false">Z29+Z34+Z39+Z32+Z33+Z35+Z36+Z31</f>
        <v>6</v>
      </c>
      <c r="AA40" s="630" t="n">
        <f aca="false">AA29+AA34+AA39+AA32+AA33+AA35+AA36+AA31</f>
        <v>14</v>
      </c>
      <c r="AB40" s="631" t="n">
        <f aca="false">AB29+AB34+AB39+AB32+AB33+AB35+AB36+AB31</f>
        <v>8</v>
      </c>
      <c r="AC40" s="630" t="n">
        <f aca="false">AC29+AC34+AC39+AC32+AC33+AC35+AC36+AC31</f>
        <v>0</v>
      </c>
      <c r="AD40" s="631" t="n">
        <f aca="false">AD29+AD34+AD39+AD32+AD33+AD35+AD36+AD31</f>
        <v>0</v>
      </c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</row>
    <row r="41" customFormat="false" ht="12.8" hidden="false" customHeight="false" outlineLevel="0" collapsed="false">
      <c r="A41" s="639" t="s">
        <v>201</v>
      </c>
      <c r="B41" s="533" t="n">
        <v>100014</v>
      </c>
      <c r="C41" s="533" t="n">
        <v>83</v>
      </c>
      <c r="D41" s="533" t="n">
        <f aca="false">SUM(D29:D39)</f>
        <v>50.8</v>
      </c>
      <c r="E41" s="640" t="n">
        <v>1038</v>
      </c>
      <c r="F41" s="269"/>
      <c r="G41" s="270"/>
      <c r="H41" s="271"/>
      <c r="I41" s="272"/>
      <c r="J41" s="273"/>
      <c r="K41" s="274"/>
      <c r="L41" s="275"/>
      <c r="M41" s="276"/>
      <c r="N41" s="273"/>
      <c r="O41" s="277"/>
      <c r="P41" s="278"/>
      <c r="Q41" s="270"/>
      <c r="R41" s="279"/>
      <c r="S41" s="300" t="n">
        <f aca="false">SUM(F41:R41)</f>
        <v>0</v>
      </c>
      <c r="T41" s="287" t="n">
        <f aca="false">S41*C41</f>
        <v>0</v>
      </c>
      <c r="U41" s="301" t="n">
        <f aca="false">S41*D41</f>
        <v>0</v>
      </c>
      <c r="V41" s="337" t="n">
        <f aca="false">S41*E41</f>
        <v>0</v>
      </c>
      <c r="W41" s="630" t="n">
        <f aca="false">SUM(W29:W39)</f>
        <v>16</v>
      </c>
      <c r="X41" s="631" t="n">
        <f aca="false">SUM(X29:X39)</f>
        <v>16</v>
      </c>
      <c r="Y41" s="630" t="n">
        <f aca="false">SUM(Y29:Y39)</f>
        <v>15</v>
      </c>
      <c r="Z41" s="631" t="n">
        <f aca="false">SUM(Z29:Z39)</f>
        <v>10</v>
      </c>
      <c r="AA41" s="630" t="n">
        <f aca="false">SUM(AA29:AA39)</f>
        <v>14</v>
      </c>
      <c r="AB41" s="631" t="n">
        <f aca="false">SUM(AB29:AB39)</f>
        <v>9</v>
      </c>
      <c r="AC41" s="630" t="n">
        <f aca="false">SUM(AC29:AC39)</f>
        <v>2</v>
      </c>
      <c r="AD41" s="631" t="n">
        <f aca="false">SUM(AD29:AD39)</f>
        <v>1</v>
      </c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</row>
    <row r="42" customFormat="false" ht="15" hidden="false" customHeight="false" outlineLevel="0" collapsed="false">
      <c r="A42" s="555" t="s">
        <v>141</v>
      </c>
      <c r="B42" s="475"/>
      <c r="C42" s="475"/>
      <c r="D42" s="476"/>
      <c r="E42" s="641"/>
      <c r="F42" s="478"/>
      <c r="G42" s="478"/>
      <c r="H42" s="478"/>
      <c r="I42" s="478"/>
      <c r="J42" s="478"/>
      <c r="K42" s="478"/>
      <c r="L42" s="478"/>
      <c r="M42" s="479"/>
      <c r="N42" s="480"/>
      <c r="O42" s="480"/>
      <c r="P42" s="480"/>
      <c r="Q42" s="480"/>
      <c r="R42" s="478"/>
      <c r="S42" s="481"/>
      <c r="T42" s="483"/>
      <c r="U42" s="483"/>
      <c r="V42" s="483"/>
      <c r="W42" s="483"/>
      <c r="X42" s="483"/>
      <c r="Y42" s="483"/>
      <c r="Z42" s="483"/>
      <c r="AA42" s="483"/>
      <c r="AB42" s="483"/>
      <c r="AC42" s="483"/>
      <c r="AD42" s="483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</row>
    <row r="43" s="656" customFormat="true" ht="15" hidden="false" customHeight="false" outlineLevel="0" collapsed="false">
      <c r="A43" s="654" t="s">
        <v>142</v>
      </c>
      <c r="B43" s="267" t="n">
        <v>6591</v>
      </c>
      <c r="C43" s="267" t="n">
        <v>10</v>
      </c>
      <c r="D43" s="285" t="n">
        <v>1</v>
      </c>
      <c r="E43" s="629" t="n">
        <v>44</v>
      </c>
      <c r="F43" s="269"/>
      <c r="G43" s="270"/>
      <c r="H43" s="271"/>
      <c r="I43" s="272"/>
      <c r="J43" s="273"/>
      <c r="K43" s="274"/>
      <c r="L43" s="275"/>
      <c r="M43" s="276"/>
      <c r="N43" s="273"/>
      <c r="O43" s="277"/>
      <c r="P43" s="278"/>
      <c r="Q43" s="270"/>
      <c r="R43" s="279"/>
      <c r="S43" s="300" t="n">
        <f aca="false">SUM(F43:R43)</f>
        <v>0</v>
      </c>
      <c r="T43" s="287" t="n">
        <f aca="false">S43*C43</f>
        <v>0</v>
      </c>
      <c r="U43" s="301" t="n">
        <f aca="false">S43*D43</f>
        <v>0</v>
      </c>
      <c r="V43" s="337" t="n">
        <f aca="false">S43*E43</f>
        <v>0</v>
      </c>
      <c r="W43" s="630" t="n">
        <v>2</v>
      </c>
      <c r="X43" s="631" t="n">
        <v>8</v>
      </c>
      <c r="Y43" s="630"/>
      <c r="Z43" s="631"/>
      <c r="AA43" s="630"/>
      <c r="AB43" s="631"/>
      <c r="AC43" s="630"/>
      <c r="AD43" s="631"/>
      <c r="AE43" s="655"/>
      <c r="AF43" s="655"/>
      <c r="AG43" s="655"/>
      <c r="AH43" s="655"/>
      <c r="AI43" s="655"/>
      <c r="AJ43" s="655"/>
      <c r="AK43" s="655"/>
      <c r="AL43" s="655"/>
      <c r="AM43" s="655"/>
      <c r="AN43" s="655"/>
      <c r="AO43" s="655"/>
    </row>
    <row r="44" s="656" customFormat="true" ht="15" hidden="false" customHeight="false" outlineLevel="0" collapsed="false">
      <c r="A44" s="657" t="s">
        <v>143</v>
      </c>
      <c r="B44" s="658" t="n">
        <v>6576</v>
      </c>
      <c r="C44" s="658" t="n">
        <v>5</v>
      </c>
      <c r="D44" s="659" t="n">
        <v>3.7</v>
      </c>
      <c r="E44" s="660" t="n">
        <v>73</v>
      </c>
      <c r="F44" s="661"/>
      <c r="G44" s="662"/>
      <c r="H44" s="663"/>
      <c r="I44" s="664"/>
      <c r="J44" s="665"/>
      <c r="K44" s="666"/>
      <c r="L44" s="667"/>
      <c r="M44" s="668"/>
      <c r="N44" s="665"/>
      <c r="O44" s="669"/>
      <c r="P44" s="670"/>
      <c r="Q44" s="662"/>
      <c r="R44" s="671"/>
      <c r="S44" s="672" t="n">
        <f aca="false">SUM(F44:R44)</f>
        <v>0</v>
      </c>
      <c r="T44" s="673" t="n">
        <f aca="false">S44*C44</f>
        <v>0</v>
      </c>
      <c r="U44" s="674" t="n">
        <f aca="false">S44*D44</f>
        <v>0</v>
      </c>
      <c r="V44" s="675" t="n">
        <f aca="false">S44*E44</f>
        <v>0</v>
      </c>
      <c r="W44" s="676" t="n">
        <v>4</v>
      </c>
      <c r="X44" s="677" t="n">
        <v>1</v>
      </c>
      <c r="Y44" s="676"/>
      <c r="Z44" s="677"/>
      <c r="AA44" s="676"/>
      <c r="AB44" s="677"/>
      <c r="AC44" s="676"/>
      <c r="AD44" s="677"/>
      <c r="AE44" s="655"/>
      <c r="AF44" s="655"/>
      <c r="AG44" s="655"/>
      <c r="AH44" s="655"/>
      <c r="AI44" s="655"/>
      <c r="AJ44" s="655"/>
      <c r="AK44" s="655"/>
      <c r="AL44" s="655"/>
      <c r="AM44" s="655"/>
      <c r="AN44" s="655"/>
      <c r="AO44" s="655"/>
    </row>
    <row r="45" customFormat="false" ht="13.8" hidden="false" customHeight="false" outlineLevel="0" collapsed="false">
      <c r="A45" s="609"/>
      <c r="B45" s="410"/>
      <c r="C45" s="410" t="n">
        <f aca="false">C44+C43+C41+C27+C17+C11</f>
        <v>278</v>
      </c>
      <c r="D45" s="411" t="s">
        <v>145</v>
      </c>
      <c r="E45" s="411"/>
      <c r="F45" s="678" t="n">
        <f aca="false">SUMPRODUCT(F5:F44,$C$5:$C$44)</f>
        <v>0</v>
      </c>
      <c r="G45" s="413" t="n">
        <f aca="false">SUMPRODUCT(G5:G44,$C$5:$C$44)</f>
        <v>0</v>
      </c>
      <c r="H45" s="414" t="n">
        <f aca="false">SUMPRODUCT(H5:H44,$C$5:$C$44)</f>
        <v>0</v>
      </c>
      <c r="I45" s="415" t="n">
        <f aca="false">SUMPRODUCT(I5:I44,$C$5:$C$44)</f>
        <v>0</v>
      </c>
      <c r="J45" s="416" t="n">
        <f aca="false">SUMPRODUCT(J5:J44,$C$5:$C$44)</f>
        <v>0</v>
      </c>
      <c r="K45" s="417" t="n">
        <f aca="false">SUMPRODUCT(K5:K44,$C$5:$C$44)</f>
        <v>0</v>
      </c>
      <c r="L45" s="679" t="n">
        <f aca="false">SUMPRODUCT(L5:L44,$C$5:$C$44)</f>
        <v>0</v>
      </c>
      <c r="M45" s="680" t="n">
        <f aca="false">SUMPRODUCT(M5:M44,$C$5:$C$44)</f>
        <v>0</v>
      </c>
      <c r="N45" s="416" t="n">
        <f aca="false">SUMPRODUCT(N5:N44,$C$5:$C$44)</f>
        <v>0</v>
      </c>
      <c r="O45" s="420" t="n">
        <f aca="false">SUMPRODUCT(O5:O44,$C$5:$C$44)</f>
        <v>0</v>
      </c>
      <c r="P45" s="421" t="n">
        <f aca="false">SUMPRODUCT(P5:P44,$C$5:$C$44)</f>
        <v>0</v>
      </c>
      <c r="Q45" s="422" t="n">
        <f aca="false">SUMPRODUCT(Q5:Q44,$C$5:$C$44)</f>
        <v>0</v>
      </c>
      <c r="R45" s="423" t="n">
        <f aca="false">SUMPRODUCT(R5:R44,$C$5:$C$44)</f>
        <v>0</v>
      </c>
      <c r="S45" s="424" t="n">
        <f aca="false">SUM(S5:S44)</f>
        <v>0</v>
      </c>
      <c r="T45" s="424" t="n">
        <f aca="false">SUM(T5:T44)</f>
        <v>0</v>
      </c>
      <c r="U45" s="424" t="n">
        <f aca="false">SUM(U5:U44)</f>
        <v>0</v>
      </c>
      <c r="V45" s="424" t="n">
        <f aca="false">SUM(V5:V44)</f>
        <v>0</v>
      </c>
      <c r="W45" s="427" t="n">
        <f aca="false">SUMPRODUCT($S$5:$S$44,W5:W44)</f>
        <v>0</v>
      </c>
      <c r="X45" s="427" t="n">
        <f aca="false">SUMPRODUCT($S$5:$S$44,X5:X44)</f>
        <v>0</v>
      </c>
      <c r="Y45" s="427" t="n">
        <f aca="false">SUMPRODUCT($S$5:$S$44,Y5:Y44)</f>
        <v>0</v>
      </c>
      <c r="Z45" s="427" t="n">
        <f aca="false">SUMPRODUCT($S$5:$S$44,Z5:Z44)</f>
        <v>0</v>
      </c>
      <c r="AA45" s="427" t="n">
        <f aca="false">SUMPRODUCT($S$5:$S$44,AA5:AA44)</f>
        <v>0</v>
      </c>
      <c r="AB45" s="427" t="n">
        <f aca="false">SUMPRODUCT($S$5:$S$44,AB5:AB44)</f>
        <v>0</v>
      </c>
      <c r="AC45" s="427" t="n">
        <f aca="false">SUMPRODUCT($S$5:$S$44,AC5:AC44)</f>
        <v>0</v>
      </c>
      <c r="AD45" s="427" t="n">
        <f aca="false">SUMPRODUCT($S$5:$S$44,AD5:AD44)</f>
        <v>0</v>
      </c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</row>
    <row r="46" customFormat="false" ht="12.8" hidden="false" customHeight="false" outlineLevel="0" collapsed="false">
      <c r="A46" s="609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</row>
    <row r="47" customFormat="false" ht="12.8" hidden="false" customHeight="false" outlineLevel="0" collapsed="false">
      <c r="A47" s="60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</row>
    <row r="48" customFormat="false" ht="12.8" hidden="false" customHeight="false" outlineLevel="0" collapsed="false">
      <c r="A48" s="609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</row>
    <row r="49" customFormat="false" ht="12.8" hidden="false" customHeight="false" outlineLevel="0" collapsed="false">
      <c r="A49" s="609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</row>
    <row r="50" customFormat="false" ht="12.8" hidden="false" customHeight="false" outlineLevel="0" collapsed="false">
      <c r="A50" s="609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</row>
    <row r="51" customFormat="false" ht="12.8" hidden="false" customHeight="false" outlineLevel="0" collapsed="false">
      <c r="A51" s="609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</row>
    <row r="52" customFormat="false" ht="12.8" hidden="false" customHeight="false" outlineLevel="0" collapsed="false">
      <c r="A52" s="609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</row>
    <row r="53" customFormat="false" ht="12.8" hidden="false" customHeight="false" outlineLevel="0" collapsed="false">
      <c r="A53" s="609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</row>
    <row r="54" customFormat="false" ht="12.8" hidden="false" customHeight="false" outlineLevel="0" collapsed="false">
      <c r="A54" s="609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</row>
    <row r="55" customFormat="false" ht="12.8" hidden="false" customHeight="false" outlineLevel="0" collapsed="false">
      <c r="A55" s="609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</row>
    <row r="56" customFormat="false" ht="12.8" hidden="false" customHeight="false" outlineLevel="0" collapsed="false">
      <c r="A56" s="60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</row>
    <row r="57" customFormat="false" ht="12.8" hidden="false" customHeight="false" outlineLevel="0" collapsed="false">
      <c r="A57" s="60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</row>
    <row r="58" customFormat="false" ht="12.8" hidden="false" customHeight="false" outlineLevel="0" collapsed="false">
      <c r="A58" s="60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</row>
    <row r="59" customFormat="false" ht="12.8" hidden="false" customHeight="false" outlineLevel="0" collapsed="false">
      <c r="A59" s="60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</row>
    <row r="60" customFormat="false" ht="12.8" hidden="false" customHeight="false" outlineLevel="0" collapsed="false">
      <c r="A60" s="60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</row>
    <row r="61" customFormat="false" ht="12.8" hidden="false" customHeight="false" outlineLevel="0" collapsed="false">
      <c r="A61" s="60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</row>
    <row r="62" customFormat="false" ht="12.8" hidden="false" customHeight="false" outlineLevel="0" collapsed="false">
      <c r="A62" s="60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</row>
    <row r="63" customFormat="false" ht="12.8" hidden="false" customHeight="false" outlineLevel="0" collapsed="false">
      <c r="A63" s="60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</row>
    <row r="64" customFormat="false" ht="12.8" hidden="false" customHeight="false" outlineLevel="0" collapsed="false">
      <c r="A64" s="60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</row>
    <row r="65" customFormat="false" ht="12.8" hidden="false" customHeight="false" outlineLevel="0" collapsed="false">
      <c r="A65" s="60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</row>
    <row r="66" customFormat="false" ht="12.8" hidden="false" customHeight="false" outlineLevel="0" collapsed="false">
      <c r="A66" s="60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</row>
    <row r="67" customFormat="false" ht="12.8" hidden="false" customHeight="false" outlineLevel="0" collapsed="false">
      <c r="A67" s="60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</row>
    <row r="68" customFormat="false" ht="12.8" hidden="false" customHeight="false" outlineLevel="0" collapsed="false">
      <c r="A68" s="60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</row>
    <row r="69" customFormat="false" ht="12.8" hidden="false" customHeight="false" outlineLevel="0" collapsed="false">
      <c r="A69" s="60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</row>
    <row r="70" customFormat="false" ht="12.8" hidden="false" customHeight="false" outlineLevel="0" collapsed="false">
      <c r="A70" s="60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</row>
    <row r="71" customFormat="false" ht="12.8" hidden="false" customHeight="false" outlineLevel="0" collapsed="false">
      <c r="A71" s="60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</row>
    <row r="72" customFormat="false" ht="12.8" hidden="false" customHeight="false" outlineLevel="0" collapsed="false">
      <c r="A72" s="60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</row>
    <row r="73" customFormat="false" ht="12.8" hidden="false" customHeight="false" outlineLevel="0" collapsed="false">
      <c r="A73" s="60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</row>
    <row r="74" customFormat="false" ht="12.8" hidden="false" customHeight="false" outlineLevel="0" collapsed="false">
      <c r="A74" s="60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</row>
    <row r="75" customFormat="false" ht="12.8" hidden="false" customHeight="false" outlineLevel="0" collapsed="false">
      <c r="A75" s="60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</row>
    <row r="76" customFormat="false" ht="12.8" hidden="false" customHeight="false" outlineLevel="0" collapsed="false">
      <c r="A76" s="609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</row>
    <row r="77" customFormat="false" ht="12.8" hidden="false" customHeight="false" outlineLevel="0" collapsed="false">
      <c r="A77" s="609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</row>
    <row r="78" customFormat="false" ht="12.8" hidden="false" customHeight="false" outlineLevel="0" collapsed="false">
      <c r="A78" s="609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</row>
    <row r="79" customFormat="false" ht="12.8" hidden="false" customHeight="false" outlineLevel="0" collapsed="false">
      <c r="A79" s="609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</row>
    <row r="80" customFormat="false" ht="12.8" hidden="false" customHeight="false" outlineLevel="0" collapsed="false">
      <c r="A80" s="609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</row>
    <row r="81" customFormat="false" ht="12.8" hidden="false" customHeight="false" outlineLevel="0" collapsed="false">
      <c r="A81" s="609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</row>
    <row r="82" customFormat="false" ht="12.8" hidden="false" customHeight="false" outlineLevel="0" collapsed="false">
      <c r="A82" s="609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</row>
    <row r="83" customFormat="false" ht="12.8" hidden="false" customHeight="false" outlineLevel="0" collapsed="false">
      <c r="A83" s="609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</row>
    <row r="84" customFormat="false" ht="12.8" hidden="false" customHeight="false" outlineLevel="0" collapsed="false">
      <c r="A84" s="609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</row>
    <row r="85" customFormat="false" ht="12.8" hidden="false" customHeight="false" outlineLevel="0" collapsed="false">
      <c r="A85" s="609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</row>
    <row r="86" customFormat="false" ht="12.8" hidden="false" customHeight="false" outlineLevel="0" collapsed="false">
      <c r="A86" s="609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</row>
    <row r="87" customFormat="false" ht="12.8" hidden="false" customHeight="false" outlineLevel="0" collapsed="false">
      <c r="A87" s="609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</row>
    <row r="88" customFormat="false" ht="12.8" hidden="false" customHeight="false" outlineLevel="0" collapsed="false">
      <c r="A88" s="609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</row>
    <row r="89" customFormat="false" ht="12.8" hidden="false" customHeight="false" outlineLevel="0" collapsed="false">
      <c r="A89" s="609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</row>
    <row r="90" customFormat="false" ht="12.8" hidden="false" customHeight="false" outlineLevel="0" collapsed="false">
      <c r="A90" s="609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</row>
    <row r="91" customFormat="false" ht="12.8" hidden="false" customHeight="false" outlineLevel="0" collapsed="false">
      <c r="A91" s="609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</row>
    <row r="92" customFormat="false" ht="12.8" hidden="false" customHeight="false" outlineLevel="0" collapsed="false">
      <c r="A92" s="60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</row>
    <row r="93" customFormat="false" ht="12.8" hidden="false" customHeight="false" outlineLevel="0" collapsed="false">
      <c r="A93" s="609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</row>
    <row r="94" customFormat="false" ht="12.8" hidden="false" customHeight="false" outlineLevel="0" collapsed="false">
      <c r="A94" s="609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</row>
    <row r="95" customFormat="false" ht="12.8" hidden="false" customHeight="false" outlineLevel="0" collapsed="false">
      <c r="A95" s="609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</row>
    <row r="96" customFormat="false" ht="12.8" hidden="false" customHeight="false" outlineLevel="0" collapsed="false">
      <c r="A96" s="609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</row>
    <row r="97" customFormat="false" ht="12.8" hidden="false" customHeight="false" outlineLevel="0" collapsed="false">
      <c r="A97" s="609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</row>
    <row r="98" customFormat="false" ht="12.8" hidden="false" customHeight="false" outlineLevel="0" collapsed="false">
      <c r="A98" s="609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</row>
    <row r="99" customFormat="false" ht="12.8" hidden="false" customHeight="false" outlineLevel="0" collapsed="false">
      <c r="A99" s="609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</row>
    <row r="100" customFormat="false" ht="12.8" hidden="false" customHeight="false" outlineLevel="0" collapsed="false">
      <c r="A100" s="609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</row>
    <row r="101" customFormat="false" ht="12.8" hidden="false" customHeight="false" outlineLevel="0" collapsed="false">
      <c r="A101" s="609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</row>
    <row r="102" customFormat="false" ht="12.8" hidden="false" customHeight="false" outlineLevel="0" collapsed="false">
      <c r="A102" s="60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</row>
    <row r="103" customFormat="false" ht="12.8" hidden="false" customHeight="false" outlineLevel="0" collapsed="false">
      <c r="A103" s="60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</row>
    <row r="104" customFormat="false" ht="12.8" hidden="false" customHeight="false" outlineLevel="0" collapsed="false">
      <c r="A104" s="609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</row>
    <row r="105" customFormat="false" ht="12.8" hidden="false" customHeight="false" outlineLevel="0" collapsed="false">
      <c r="A105" s="609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</row>
    <row r="106" customFormat="false" ht="12.8" hidden="false" customHeight="false" outlineLevel="0" collapsed="false">
      <c r="A106" s="609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</row>
    <row r="107" customFormat="false" ht="12.8" hidden="false" customHeight="false" outlineLevel="0" collapsed="false">
      <c r="A107" s="609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</row>
    <row r="108" customFormat="false" ht="12.8" hidden="false" customHeight="false" outlineLevel="0" collapsed="false">
      <c r="A108" s="609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customFormat="false" ht="12.8" hidden="false" customHeight="false" outlineLevel="0" collapsed="false">
      <c r="A109" s="609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customFormat="false" ht="12.8" hidden="false" customHeight="false" outlineLevel="0" collapsed="false">
      <c r="A110" s="609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customFormat="false" ht="12.8" hidden="false" customHeight="false" outlineLevel="0" collapsed="false">
      <c r="A111" s="609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customFormat="false" ht="12.8" hidden="false" customHeight="false" outlineLevel="0" collapsed="false">
      <c r="A112" s="609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customFormat="false" ht="12.8" hidden="false" customHeight="false" outlineLevel="0" collapsed="false">
      <c r="A113" s="609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customFormat="false" ht="12.8" hidden="false" customHeight="false" outlineLevel="0" collapsed="false">
      <c r="A114" s="609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customFormat="false" ht="12.8" hidden="false" customHeight="false" outlineLevel="0" collapsed="false">
      <c r="A115" s="609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customFormat="false" ht="12.8" hidden="false" customHeight="false" outlineLevel="0" collapsed="false">
      <c r="A116" s="609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customFormat="false" ht="12.8" hidden="false" customHeight="false" outlineLevel="0" collapsed="false">
      <c r="A117" s="609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customFormat="false" ht="12.8" hidden="false" customHeight="false" outlineLevel="0" collapsed="false">
      <c r="A118" s="609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customFormat="false" ht="12.8" hidden="false" customHeight="false" outlineLevel="0" collapsed="false">
      <c r="A119" s="609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customFormat="false" ht="12.8" hidden="false" customHeight="false" outlineLevel="0" collapsed="false">
      <c r="A120" s="609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customFormat="false" ht="12.8" hidden="false" customHeight="false" outlineLevel="0" collapsed="false">
      <c r="A121" s="609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customFormat="false" ht="12.8" hidden="false" customHeight="false" outlineLevel="0" collapsed="false">
      <c r="A122" s="609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customFormat="false" ht="12.8" hidden="false" customHeight="false" outlineLevel="0" collapsed="false">
      <c r="A123" s="609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customFormat="false" ht="12.8" hidden="false" customHeight="false" outlineLevel="0" collapsed="false">
      <c r="A124" s="609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customFormat="false" ht="12.8" hidden="false" customHeight="false" outlineLevel="0" collapsed="false">
      <c r="A125" s="609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customFormat="false" ht="12.8" hidden="false" customHeight="false" outlineLevel="0" collapsed="false">
      <c r="A126" s="609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customFormat="false" ht="12.8" hidden="false" customHeight="false" outlineLevel="0" collapsed="false">
      <c r="A127" s="609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customFormat="false" ht="12.8" hidden="false" customHeight="false" outlineLevel="0" collapsed="false">
      <c r="A128" s="609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customFormat="false" ht="12.8" hidden="false" customHeight="false" outlineLevel="0" collapsed="false">
      <c r="A129" s="609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customFormat="false" ht="12.8" hidden="false" customHeight="false" outlineLevel="0" collapsed="false">
      <c r="A130" s="609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customFormat="false" ht="12.8" hidden="false" customHeight="false" outlineLevel="0" collapsed="false">
      <c r="A131" s="609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customFormat="false" ht="12.8" hidden="false" customHeight="false" outlineLevel="0" collapsed="false">
      <c r="A132" s="609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customFormat="false" ht="12.8" hidden="false" customHeight="false" outlineLevel="0" collapsed="false">
      <c r="A133" s="609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customFormat="false" ht="12.8" hidden="false" customHeight="false" outlineLevel="0" collapsed="false">
      <c r="A134" s="609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customFormat="false" ht="12.8" hidden="false" customHeight="false" outlineLevel="0" collapsed="false">
      <c r="A135" s="609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customFormat="false" ht="12.8" hidden="false" customHeight="false" outlineLevel="0" collapsed="false">
      <c r="A136" s="609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customFormat="false" ht="12.8" hidden="false" customHeight="false" outlineLevel="0" collapsed="false">
      <c r="A137" s="609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customFormat="false" ht="12.8" hidden="false" customHeight="false" outlineLevel="0" collapsed="false">
      <c r="A138" s="609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customFormat="false" ht="12.8" hidden="false" customHeight="false" outlineLevel="0" collapsed="false">
      <c r="A139" s="609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customFormat="false" ht="12.8" hidden="false" customHeight="false" outlineLevel="0" collapsed="false">
      <c r="A140" s="609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customFormat="false" ht="12.8" hidden="false" customHeight="false" outlineLevel="0" collapsed="false">
      <c r="A141" s="609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customFormat="false" ht="12.8" hidden="false" customHeight="false" outlineLevel="0" collapsed="false">
      <c r="A142" s="609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customFormat="false" ht="12.8" hidden="false" customHeight="false" outlineLevel="0" collapsed="false">
      <c r="A143" s="609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customFormat="false" ht="12.8" hidden="false" customHeight="false" outlineLevel="0" collapsed="false">
      <c r="A144" s="609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customFormat="false" ht="12.8" hidden="false" customHeight="false" outlineLevel="0" collapsed="false">
      <c r="A145" s="609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customFormat="false" ht="12.8" hidden="false" customHeight="false" outlineLevel="0" collapsed="false">
      <c r="A146" s="609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customFormat="false" ht="12.8" hidden="false" customHeight="false" outlineLevel="0" collapsed="false">
      <c r="A147" s="609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customFormat="false" ht="12.8" hidden="false" customHeight="false" outlineLevel="0" collapsed="false">
      <c r="A148" s="609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customFormat="false" ht="12.8" hidden="false" customHeight="false" outlineLevel="0" collapsed="false">
      <c r="A149" s="609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customFormat="false" ht="12.8" hidden="false" customHeight="false" outlineLevel="0" collapsed="false">
      <c r="A150" s="609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customFormat="false" ht="12.8" hidden="false" customHeight="false" outlineLevel="0" collapsed="false">
      <c r="A151" s="609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customFormat="false" ht="12.8" hidden="false" customHeight="false" outlineLevel="0" collapsed="false">
      <c r="A152" s="609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customFormat="false" ht="12.8" hidden="false" customHeight="false" outlineLevel="0" collapsed="false">
      <c r="A153" s="609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customFormat="false" ht="12.8" hidden="false" customHeight="false" outlineLevel="0" collapsed="false">
      <c r="A154" s="609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</row>
    <row r="155" customFormat="false" ht="12.8" hidden="false" customHeight="false" outlineLevel="0" collapsed="false">
      <c r="A155" s="609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</row>
    <row r="156" customFormat="false" ht="12.8" hidden="false" customHeight="false" outlineLevel="0" collapsed="false">
      <c r="A156" s="609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</row>
    <row r="157" customFormat="false" ht="12.8" hidden="false" customHeight="false" outlineLevel="0" collapsed="false">
      <c r="A157" s="609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</row>
    <row r="158" customFormat="false" ht="12.8" hidden="false" customHeight="false" outlineLevel="0" collapsed="false">
      <c r="A158" s="609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</row>
    <row r="159" customFormat="false" ht="12.8" hidden="false" customHeight="false" outlineLevel="0" collapsed="false">
      <c r="A159" s="609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</row>
    <row r="160" customFormat="false" ht="12.8" hidden="false" customHeight="false" outlineLevel="0" collapsed="false">
      <c r="A160" s="609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</row>
    <row r="161" customFormat="false" ht="12.8" hidden="false" customHeight="false" outlineLevel="0" collapsed="false">
      <c r="A161" s="609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</row>
    <row r="162" customFormat="false" ht="12.8" hidden="false" customHeight="false" outlineLevel="0" collapsed="false">
      <c r="A162" s="609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</row>
    <row r="163" customFormat="false" ht="12.8" hidden="false" customHeight="false" outlineLevel="0" collapsed="false">
      <c r="A163" s="609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</row>
    <row r="164" customFormat="false" ht="12.8" hidden="false" customHeight="false" outlineLevel="0" collapsed="false">
      <c r="A164" s="609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</row>
    <row r="165" customFormat="false" ht="12.8" hidden="false" customHeight="false" outlineLevel="0" collapsed="false">
      <c r="A165" s="609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</row>
    <row r="166" customFormat="false" ht="12.8" hidden="false" customHeight="false" outlineLevel="0" collapsed="false">
      <c r="A166" s="609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</row>
    <row r="167" customFormat="false" ht="12.8" hidden="false" customHeight="false" outlineLevel="0" collapsed="false">
      <c r="A167" s="609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</row>
    <row r="168" customFormat="false" ht="12.8" hidden="false" customHeight="false" outlineLevel="0" collapsed="false">
      <c r="A168" s="609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</row>
    <row r="169" customFormat="false" ht="12.8" hidden="false" customHeight="false" outlineLevel="0" collapsed="false">
      <c r="A169" s="609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</row>
    <row r="170" customFormat="false" ht="12.8" hidden="false" customHeight="false" outlineLevel="0" collapsed="false">
      <c r="A170" s="609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</row>
    <row r="171" customFormat="false" ht="12.8" hidden="false" customHeight="false" outlineLevel="0" collapsed="false">
      <c r="A171" s="609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</row>
    <row r="172" customFormat="false" ht="12.8" hidden="false" customHeight="false" outlineLevel="0" collapsed="false">
      <c r="A172" s="609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</row>
  </sheetData>
  <mergeCells count="1">
    <mergeCell ref="D45:E4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2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00FF"/>
    <pageSetUpPr fitToPage="false"/>
  </sheetPr>
  <dimension ref="A1:Z4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E10" activeCellId="0" sqref="E1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03" width="16.76"/>
    <col collapsed="false" customWidth="true" hidden="false" outlineLevel="0" max="14" min="6" style="203" width="2.97"/>
  </cols>
  <sheetData>
    <row r="1" customFormat="false" ht="15" hidden="false" customHeight="false" outlineLevel="0" collapsed="false">
      <c r="A1" s="430" t="s">
        <v>58</v>
      </c>
      <c r="B1" s="430"/>
      <c r="C1" s="430"/>
      <c r="D1" s="430"/>
      <c r="E1" s="430"/>
      <c r="F1" s="435"/>
      <c r="G1" s="435"/>
      <c r="H1" s="435"/>
      <c r="I1" s="435"/>
      <c r="J1" s="435"/>
      <c r="K1" s="435"/>
      <c r="L1" s="434"/>
      <c r="M1" s="435"/>
      <c r="N1" s="435"/>
      <c r="O1" s="611"/>
      <c r="P1" s="611"/>
      <c r="Q1" s="611"/>
      <c r="R1" s="611"/>
      <c r="S1" s="681"/>
      <c r="T1" s="36"/>
      <c r="U1" s="36"/>
      <c r="V1" s="36"/>
      <c r="W1" s="36"/>
      <c r="X1" s="36"/>
      <c r="Y1" s="36"/>
      <c r="Z1" s="36"/>
    </row>
    <row r="2" customFormat="false" ht="76.25" hidden="false" customHeight="true" outlineLevel="0" collapsed="false">
      <c r="A2" s="613" t="s">
        <v>69</v>
      </c>
      <c r="B2" s="614" t="s">
        <v>147</v>
      </c>
      <c r="C2" s="614" t="s">
        <v>70</v>
      </c>
      <c r="D2" s="615" t="s">
        <v>221</v>
      </c>
      <c r="E2" s="616" t="s">
        <v>222</v>
      </c>
      <c r="F2" s="618" t="s">
        <v>22</v>
      </c>
      <c r="G2" s="619" t="s">
        <v>23</v>
      </c>
      <c r="H2" s="620" t="s">
        <v>24</v>
      </c>
      <c r="I2" s="621" t="s">
        <v>25</v>
      </c>
      <c r="J2" s="622" t="s">
        <v>26</v>
      </c>
      <c r="K2" s="623" t="s">
        <v>27</v>
      </c>
      <c r="L2" s="624" t="s">
        <v>28</v>
      </c>
      <c r="M2" s="682" t="s">
        <v>34</v>
      </c>
      <c r="N2" s="627" t="s">
        <v>33</v>
      </c>
      <c r="O2" s="614" t="s">
        <v>17</v>
      </c>
      <c r="P2" s="614" t="s">
        <v>70</v>
      </c>
      <c r="Q2" s="615" t="s">
        <v>74</v>
      </c>
      <c r="R2" s="615" t="s">
        <v>223</v>
      </c>
      <c r="S2" s="683"/>
      <c r="T2" s="683"/>
      <c r="U2" s="683"/>
      <c r="V2" s="683"/>
      <c r="W2" s="683"/>
      <c r="X2" s="683"/>
      <c r="Y2" s="683"/>
      <c r="Z2" s="683"/>
    </row>
    <row r="3" customFormat="false" ht="22.05" hidden="false" customHeight="false" outlineLevel="0" collapsed="false">
      <c r="A3" s="463" t="s">
        <v>224</v>
      </c>
      <c r="B3" s="628"/>
      <c r="C3" s="628"/>
      <c r="D3" s="466"/>
      <c r="E3" s="468"/>
      <c r="F3" s="469"/>
      <c r="G3" s="469"/>
      <c r="H3" s="470"/>
      <c r="I3" s="470"/>
      <c r="J3" s="470"/>
      <c r="K3" s="470"/>
      <c r="L3" s="470"/>
      <c r="M3" s="470"/>
      <c r="N3" s="470"/>
      <c r="O3" s="472"/>
      <c r="P3" s="472"/>
      <c r="Q3" s="473"/>
      <c r="R3" s="473"/>
      <c r="S3" s="684"/>
      <c r="T3" s="684"/>
      <c r="U3" s="684"/>
      <c r="V3" s="684"/>
      <c r="W3" s="684"/>
      <c r="X3" s="684"/>
      <c r="Y3" s="684"/>
      <c r="Z3" s="684"/>
    </row>
    <row r="4" customFormat="false" ht="15" hidden="false" customHeight="false" outlineLevel="0" collapsed="false">
      <c r="A4" s="255" t="s">
        <v>225</v>
      </c>
      <c r="B4" s="256"/>
      <c r="C4" s="256"/>
      <c r="D4" s="257"/>
      <c r="E4" s="258"/>
      <c r="F4" s="259"/>
      <c r="G4" s="259"/>
      <c r="H4" s="259"/>
      <c r="I4" s="259"/>
      <c r="J4" s="259"/>
      <c r="K4" s="259"/>
      <c r="L4" s="260"/>
      <c r="M4" s="261"/>
      <c r="N4" s="259"/>
      <c r="O4" s="322"/>
      <c r="P4" s="265"/>
      <c r="Q4" s="265"/>
      <c r="R4" s="265"/>
      <c r="S4" s="685"/>
      <c r="T4" s="685"/>
      <c r="U4" s="685"/>
      <c r="V4" s="685"/>
      <c r="W4" s="685"/>
      <c r="X4" s="685"/>
      <c r="Y4" s="685"/>
      <c r="Z4" s="685"/>
    </row>
    <row r="5" customFormat="false" ht="12.8" hidden="false" customHeight="false" outlineLevel="0" collapsed="false">
      <c r="A5" s="428" t="s">
        <v>226</v>
      </c>
      <c r="B5" s="267"/>
      <c r="C5" s="267" t="n">
        <v>1</v>
      </c>
      <c r="D5" s="285"/>
      <c r="E5" s="686" t="n">
        <v>309</v>
      </c>
      <c r="F5" s="270"/>
      <c r="G5" s="271"/>
      <c r="H5" s="272"/>
      <c r="I5" s="273"/>
      <c r="J5" s="274"/>
      <c r="K5" s="275"/>
      <c r="L5" s="276"/>
      <c r="M5" s="496"/>
      <c r="N5" s="279"/>
      <c r="O5" s="300" t="n">
        <f aca="false">SUM(F5:N5)</f>
        <v>0</v>
      </c>
      <c r="P5" s="287" t="n">
        <f aca="false">O5*C5</f>
        <v>0</v>
      </c>
      <c r="Q5" s="301" t="n">
        <f aca="false">O5*D5</f>
        <v>0</v>
      </c>
      <c r="R5" s="337" t="n">
        <f aca="false">O5*E5</f>
        <v>0</v>
      </c>
      <c r="S5" s="687"/>
      <c r="T5" s="687"/>
      <c r="U5" s="687"/>
      <c r="V5" s="687"/>
      <c r="W5" s="687"/>
      <c r="X5" s="687"/>
      <c r="Y5" s="687"/>
      <c r="Z5" s="687"/>
    </row>
    <row r="6" customFormat="false" ht="12.8" hidden="false" customHeight="false" outlineLevel="0" collapsed="false">
      <c r="A6" s="428" t="s">
        <v>227</v>
      </c>
      <c r="B6" s="267"/>
      <c r="C6" s="267" t="n">
        <v>1</v>
      </c>
      <c r="D6" s="285"/>
      <c r="E6" s="686" t="n">
        <v>317</v>
      </c>
      <c r="F6" s="270"/>
      <c r="G6" s="271"/>
      <c r="H6" s="272"/>
      <c r="I6" s="273"/>
      <c r="J6" s="274"/>
      <c r="K6" s="275"/>
      <c r="L6" s="276"/>
      <c r="M6" s="496"/>
      <c r="N6" s="279"/>
      <c r="O6" s="300" t="n">
        <f aca="false">SUM(F6:N6)</f>
        <v>0</v>
      </c>
      <c r="P6" s="287" t="n">
        <f aca="false">O6*C6</f>
        <v>0</v>
      </c>
      <c r="Q6" s="301" t="n">
        <f aca="false">O6*D6</f>
        <v>0</v>
      </c>
      <c r="R6" s="337" t="n">
        <f aca="false">O6*E6</f>
        <v>0</v>
      </c>
      <c r="S6" s="687"/>
      <c r="T6" s="687"/>
      <c r="U6" s="687"/>
      <c r="V6" s="687"/>
      <c r="W6" s="687"/>
      <c r="X6" s="687"/>
      <c r="Y6" s="687"/>
      <c r="Z6" s="687"/>
    </row>
    <row r="7" customFormat="false" ht="12.8" hidden="false" customHeight="false" outlineLevel="0" collapsed="false">
      <c r="A7" s="428" t="s">
        <v>228</v>
      </c>
      <c r="B7" s="267"/>
      <c r="C7" s="267" t="n">
        <v>1</v>
      </c>
      <c r="D7" s="285"/>
      <c r="E7" s="686" t="n">
        <v>259</v>
      </c>
      <c r="F7" s="270"/>
      <c r="G7" s="271"/>
      <c r="H7" s="272"/>
      <c r="I7" s="273"/>
      <c r="J7" s="274"/>
      <c r="K7" s="275"/>
      <c r="L7" s="276"/>
      <c r="M7" s="496"/>
      <c r="N7" s="279"/>
      <c r="O7" s="300" t="n">
        <f aca="false">SUM(F7:N7)</f>
        <v>0</v>
      </c>
      <c r="P7" s="287" t="n">
        <f aca="false">O7*C7</f>
        <v>0</v>
      </c>
      <c r="Q7" s="301" t="n">
        <f aca="false">O7*D7</f>
        <v>0</v>
      </c>
      <c r="R7" s="337" t="n">
        <f aca="false">O7*E7</f>
        <v>0</v>
      </c>
      <c r="S7" s="687"/>
      <c r="T7" s="687"/>
      <c r="U7" s="687"/>
      <c r="V7" s="687"/>
      <c r="W7" s="687"/>
      <c r="X7" s="687"/>
      <c r="Y7" s="687"/>
      <c r="Z7" s="687"/>
    </row>
    <row r="8" customFormat="false" ht="12.8" hidden="false" customHeight="false" outlineLevel="0" collapsed="false">
      <c r="A8" s="428" t="s">
        <v>229</v>
      </c>
      <c r="B8" s="267"/>
      <c r="C8" s="267" t="n">
        <v>1</v>
      </c>
      <c r="D8" s="285"/>
      <c r="E8" s="686" t="n">
        <v>209</v>
      </c>
      <c r="F8" s="270"/>
      <c r="G8" s="271"/>
      <c r="H8" s="272"/>
      <c r="I8" s="273"/>
      <c r="J8" s="274"/>
      <c r="K8" s="275"/>
      <c r="L8" s="276"/>
      <c r="M8" s="496"/>
      <c r="N8" s="279"/>
      <c r="O8" s="300" t="n">
        <f aca="false">SUM(F8:N8)</f>
        <v>0</v>
      </c>
      <c r="P8" s="287" t="n">
        <f aca="false">O8*C8</f>
        <v>0</v>
      </c>
      <c r="Q8" s="301" t="n">
        <f aca="false">O8*D8</f>
        <v>0</v>
      </c>
      <c r="R8" s="337" t="n">
        <f aca="false">O8*E8</f>
        <v>0</v>
      </c>
      <c r="S8" s="687"/>
      <c r="T8" s="687"/>
      <c r="U8" s="687"/>
      <c r="V8" s="687"/>
      <c r="W8" s="687"/>
      <c r="X8" s="687"/>
      <c r="Y8" s="687"/>
      <c r="Z8" s="687"/>
    </row>
    <row r="9" customFormat="false" ht="12.8" hidden="false" customHeight="false" outlineLevel="0" collapsed="false">
      <c r="A9" s="428" t="s">
        <v>230</v>
      </c>
      <c r="B9" s="267"/>
      <c r="C9" s="267" t="n">
        <v>1</v>
      </c>
      <c r="D9" s="285"/>
      <c r="E9" s="686" t="n">
        <v>209</v>
      </c>
      <c r="F9" s="270"/>
      <c r="G9" s="271"/>
      <c r="H9" s="272"/>
      <c r="I9" s="273"/>
      <c r="J9" s="274"/>
      <c r="K9" s="275"/>
      <c r="L9" s="276"/>
      <c r="M9" s="496"/>
      <c r="N9" s="279"/>
      <c r="O9" s="300" t="n">
        <f aca="false">SUM(F9:N9)</f>
        <v>0</v>
      </c>
      <c r="P9" s="287" t="n">
        <f aca="false">O9*C9</f>
        <v>0</v>
      </c>
      <c r="Q9" s="301" t="n">
        <f aca="false">O9*D9</f>
        <v>0</v>
      </c>
      <c r="R9" s="337" t="n">
        <f aca="false">O9*E9</f>
        <v>0</v>
      </c>
      <c r="S9" s="687"/>
      <c r="T9" s="687"/>
      <c r="U9" s="687"/>
      <c r="V9" s="687"/>
      <c r="W9" s="687"/>
      <c r="X9" s="687"/>
      <c r="Y9" s="687"/>
      <c r="Z9" s="687"/>
    </row>
    <row r="10" customFormat="false" ht="12.8" hidden="false" customHeight="false" outlineLevel="0" collapsed="false">
      <c r="A10" s="688" t="s">
        <v>231</v>
      </c>
      <c r="B10" s="689"/>
      <c r="C10" s="689" t="n">
        <f aca="false">SUM(C5:C9)</f>
        <v>5</v>
      </c>
      <c r="D10" s="690"/>
      <c r="E10" s="691" t="n">
        <f aca="false">SUM(E5:E9)</f>
        <v>1303</v>
      </c>
      <c r="F10" s="488"/>
      <c r="G10" s="575"/>
      <c r="H10" s="635"/>
      <c r="I10" s="577"/>
      <c r="J10" s="578"/>
      <c r="K10" s="579"/>
      <c r="L10" s="580"/>
      <c r="M10" s="692"/>
      <c r="N10" s="636"/>
      <c r="O10" s="300" t="n">
        <f aca="false">SUM(F10:N10)</f>
        <v>0</v>
      </c>
      <c r="P10" s="287" t="n">
        <f aca="false">O10*C10</f>
        <v>0</v>
      </c>
      <c r="Q10" s="301" t="n">
        <f aca="false">O10*D10</f>
        <v>0</v>
      </c>
      <c r="R10" s="337" t="n">
        <f aca="false">O10*E10</f>
        <v>0</v>
      </c>
      <c r="S10" s="687"/>
      <c r="T10" s="687"/>
      <c r="U10" s="687"/>
      <c r="V10" s="687"/>
      <c r="W10" s="687"/>
      <c r="X10" s="687"/>
      <c r="Y10" s="687"/>
      <c r="Z10" s="687"/>
    </row>
    <row r="11" customFormat="false" ht="15" hidden="false" customHeight="false" outlineLevel="0" collapsed="false">
      <c r="A11" s="255" t="s">
        <v>232</v>
      </c>
      <c r="B11" s="256"/>
      <c r="C11" s="256"/>
      <c r="D11" s="257"/>
      <c r="E11" s="258"/>
      <c r="F11" s="259"/>
      <c r="G11" s="259"/>
      <c r="H11" s="259"/>
      <c r="I11" s="259"/>
      <c r="J11" s="259"/>
      <c r="K11" s="259"/>
      <c r="L11" s="260"/>
      <c r="M11" s="261"/>
      <c r="N11" s="259"/>
      <c r="O11" s="322"/>
      <c r="P11" s="265"/>
      <c r="Q11" s="265"/>
      <c r="R11" s="265"/>
      <c r="S11" s="687"/>
      <c r="T11" s="687"/>
      <c r="U11" s="687"/>
      <c r="V11" s="687"/>
      <c r="W11" s="687"/>
      <c r="X11" s="687"/>
      <c r="Y11" s="687"/>
      <c r="Z11" s="687"/>
    </row>
    <row r="12" customFormat="false" ht="12.8" hidden="false" customHeight="false" outlineLevel="0" collapsed="false">
      <c r="A12" s="428" t="s">
        <v>233</v>
      </c>
      <c r="B12" s="267"/>
      <c r="C12" s="267" t="n">
        <v>1</v>
      </c>
      <c r="D12" s="285"/>
      <c r="E12" s="686" t="n">
        <v>439</v>
      </c>
      <c r="F12" s="270"/>
      <c r="G12" s="271"/>
      <c r="H12" s="272"/>
      <c r="I12" s="273"/>
      <c r="J12" s="274"/>
      <c r="K12" s="275"/>
      <c r="L12" s="276"/>
      <c r="M12" s="496"/>
      <c r="N12" s="279"/>
      <c r="O12" s="300" t="n">
        <f aca="false">SUM(F12:N12)</f>
        <v>0</v>
      </c>
      <c r="P12" s="287" t="n">
        <f aca="false">O12*C12</f>
        <v>0</v>
      </c>
      <c r="Q12" s="301" t="n">
        <f aca="false">O12*D12</f>
        <v>0</v>
      </c>
      <c r="R12" s="337" t="n">
        <f aca="false">O12*E12</f>
        <v>0</v>
      </c>
      <c r="S12" s="687"/>
      <c r="T12" s="687"/>
      <c r="U12" s="687"/>
      <c r="V12" s="687"/>
      <c r="W12" s="687"/>
      <c r="X12" s="687"/>
      <c r="Y12" s="687"/>
      <c r="Z12" s="687"/>
    </row>
    <row r="13" customFormat="false" ht="12.8" hidden="false" customHeight="false" outlineLevel="0" collapsed="false">
      <c r="A13" s="428" t="s">
        <v>234</v>
      </c>
      <c r="B13" s="267"/>
      <c r="C13" s="267" t="n">
        <v>1</v>
      </c>
      <c r="D13" s="285"/>
      <c r="E13" s="686" t="n">
        <v>449</v>
      </c>
      <c r="F13" s="270"/>
      <c r="G13" s="271"/>
      <c r="H13" s="272"/>
      <c r="I13" s="273"/>
      <c r="J13" s="274"/>
      <c r="K13" s="275"/>
      <c r="L13" s="276"/>
      <c r="M13" s="496"/>
      <c r="N13" s="279"/>
      <c r="O13" s="300" t="n">
        <f aca="false">SUM(F13:N13)</f>
        <v>0</v>
      </c>
      <c r="P13" s="287" t="n">
        <f aca="false">O13*C13</f>
        <v>0</v>
      </c>
      <c r="Q13" s="301" t="n">
        <f aca="false">O13*D13</f>
        <v>0</v>
      </c>
      <c r="R13" s="337" t="n">
        <f aca="false">O13*E13</f>
        <v>0</v>
      </c>
      <c r="S13" s="687"/>
      <c r="T13" s="687"/>
      <c r="U13" s="687"/>
      <c r="V13" s="687"/>
      <c r="W13" s="687"/>
      <c r="X13" s="687"/>
      <c r="Y13" s="687"/>
      <c r="Z13" s="687"/>
    </row>
    <row r="14" customFormat="false" ht="12.8" hidden="false" customHeight="false" outlineLevel="0" collapsed="false">
      <c r="A14" s="428" t="s">
        <v>235</v>
      </c>
      <c r="B14" s="267"/>
      <c r="C14" s="267" t="n">
        <v>1</v>
      </c>
      <c r="D14" s="285"/>
      <c r="E14" s="686" t="n">
        <v>369</v>
      </c>
      <c r="F14" s="270"/>
      <c r="G14" s="271"/>
      <c r="H14" s="272"/>
      <c r="I14" s="273"/>
      <c r="J14" s="274"/>
      <c r="K14" s="275"/>
      <c r="L14" s="276"/>
      <c r="M14" s="496"/>
      <c r="N14" s="279"/>
      <c r="O14" s="300" t="n">
        <f aca="false">SUM(F14:N14)</f>
        <v>0</v>
      </c>
      <c r="P14" s="287" t="n">
        <f aca="false">O14*C14</f>
        <v>0</v>
      </c>
      <c r="Q14" s="301" t="n">
        <f aca="false">O14*D14</f>
        <v>0</v>
      </c>
      <c r="R14" s="337" t="n">
        <f aca="false">O14*E14</f>
        <v>0</v>
      </c>
      <c r="S14" s="687"/>
      <c r="T14" s="687"/>
      <c r="U14" s="687"/>
      <c r="V14" s="687"/>
      <c r="W14" s="687"/>
      <c r="X14" s="687"/>
      <c r="Y14" s="687"/>
      <c r="Z14" s="687"/>
    </row>
    <row r="15" customFormat="false" ht="12.8" hidden="false" customHeight="false" outlineLevel="0" collapsed="false">
      <c r="A15" s="428" t="s">
        <v>236</v>
      </c>
      <c r="B15" s="267"/>
      <c r="C15" s="267" t="n">
        <v>1</v>
      </c>
      <c r="D15" s="285"/>
      <c r="E15" s="686" t="n">
        <v>295</v>
      </c>
      <c r="F15" s="270"/>
      <c r="G15" s="271"/>
      <c r="H15" s="272"/>
      <c r="I15" s="273"/>
      <c r="J15" s="274"/>
      <c r="K15" s="275"/>
      <c r="L15" s="276"/>
      <c r="M15" s="496"/>
      <c r="N15" s="279"/>
      <c r="O15" s="300" t="n">
        <f aca="false">SUM(F15:N15)</f>
        <v>0</v>
      </c>
      <c r="P15" s="287" t="n">
        <f aca="false">O15*C15</f>
        <v>0</v>
      </c>
      <c r="Q15" s="301" t="n">
        <f aca="false">O15*D15</f>
        <v>0</v>
      </c>
      <c r="R15" s="337" t="n">
        <f aca="false">O15*E15</f>
        <v>0</v>
      </c>
      <c r="S15" s="687"/>
      <c r="T15" s="687"/>
      <c r="U15" s="687"/>
      <c r="V15" s="687"/>
      <c r="W15" s="687"/>
      <c r="X15" s="687"/>
      <c r="Y15" s="687"/>
      <c r="Z15" s="687"/>
    </row>
    <row r="16" customFormat="false" ht="12.8" hidden="false" customHeight="false" outlineLevel="0" collapsed="false">
      <c r="A16" s="428" t="s">
        <v>237</v>
      </c>
      <c r="B16" s="267"/>
      <c r="C16" s="267" t="n">
        <v>1</v>
      </c>
      <c r="D16" s="285"/>
      <c r="E16" s="686" t="n">
        <v>295</v>
      </c>
      <c r="F16" s="270"/>
      <c r="G16" s="271"/>
      <c r="H16" s="272"/>
      <c r="I16" s="273"/>
      <c r="J16" s="274"/>
      <c r="K16" s="275"/>
      <c r="L16" s="276"/>
      <c r="M16" s="496"/>
      <c r="N16" s="279"/>
      <c r="O16" s="300" t="n">
        <f aca="false">SUM(F16:N16)</f>
        <v>0</v>
      </c>
      <c r="P16" s="287" t="n">
        <f aca="false">O16*C16</f>
        <v>0</v>
      </c>
      <c r="Q16" s="301" t="n">
        <f aca="false">O16*D16</f>
        <v>0</v>
      </c>
      <c r="R16" s="337" t="n">
        <f aca="false">O16*E16</f>
        <v>0</v>
      </c>
      <c r="S16" s="687"/>
      <c r="T16" s="687"/>
      <c r="U16" s="687"/>
      <c r="V16" s="687"/>
      <c r="W16" s="687"/>
      <c r="X16" s="687"/>
      <c r="Y16" s="687"/>
      <c r="Z16" s="687"/>
    </row>
    <row r="17" customFormat="false" ht="12.8" hidden="false" customHeight="false" outlineLevel="0" collapsed="false">
      <c r="A17" s="693" t="s">
        <v>238</v>
      </c>
      <c r="B17" s="694"/>
      <c r="C17" s="695" t="n">
        <f aca="false">SUM(C12:C16)</f>
        <v>5</v>
      </c>
      <c r="D17" s="696" t="n">
        <f aca="false">SUM(D5:D10)</f>
        <v>0</v>
      </c>
      <c r="E17" s="691" t="n">
        <f aca="false">SUM(E12:E16)</f>
        <v>1847</v>
      </c>
      <c r="F17" s="662"/>
      <c r="G17" s="663"/>
      <c r="H17" s="664"/>
      <c r="I17" s="665"/>
      <c r="J17" s="666"/>
      <c r="K17" s="667"/>
      <c r="L17" s="668"/>
      <c r="M17" s="697"/>
      <c r="N17" s="671"/>
      <c r="O17" s="672" t="n">
        <f aca="false">SUM(F17:N17)</f>
        <v>0</v>
      </c>
      <c r="P17" s="673" t="n">
        <f aca="false">O17*C17</f>
        <v>0</v>
      </c>
      <c r="Q17" s="674" t="n">
        <f aca="false">O17*D17</f>
        <v>0</v>
      </c>
      <c r="R17" s="675" t="n">
        <f aca="false">O17*E17</f>
        <v>0</v>
      </c>
      <c r="S17" s="687"/>
      <c r="T17" s="687"/>
      <c r="U17" s="687"/>
      <c r="V17" s="687"/>
      <c r="W17" s="687"/>
      <c r="X17" s="687"/>
      <c r="Y17" s="687"/>
      <c r="Z17" s="687"/>
    </row>
    <row r="18" customFormat="false" ht="13.8" hidden="false" customHeight="false" outlineLevel="0" collapsed="false">
      <c r="A18" s="609"/>
      <c r="B18" s="410"/>
      <c r="C18" s="410"/>
      <c r="D18" s="411" t="s">
        <v>145</v>
      </c>
      <c r="E18" s="411"/>
      <c r="F18" s="413" t="n">
        <f aca="false">SUMPRODUCT(F5:F17,$C$5:$C$17)</f>
        <v>0</v>
      </c>
      <c r="G18" s="414" t="n">
        <f aca="false">SUMPRODUCT(G5:G17,$C$5:$C$17)</f>
        <v>0</v>
      </c>
      <c r="H18" s="415" t="n">
        <f aca="false">SUMPRODUCT(H5:H17,$C$5:$C$17)</f>
        <v>0</v>
      </c>
      <c r="I18" s="416" t="n">
        <f aca="false">SUMPRODUCT(I5:I17,$C$5:$C$17)</f>
        <v>0</v>
      </c>
      <c r="J18" s="417" t="n">
        <f aca="false">SUMPRODUCT(J5:J17,$C$5:$C$17)</f>
        <v>0</v>
      </c>
      <c r="K18" s="679" t="n">
        <f aca="false">SUMPRODUCT(K5:K17,$C$5:$C$17)</f>
        <v>0</v>
      </c>
      <c r="L18" s="680" t="n">
        <f aca="false">SUMPRODUCT(L5:L17,$C$5:$C$17)</f>
        <v>0</v>
      </c>
      <c r="M18" s="698" t="n">
        <f aca="false">SUMPRODUCT(M5:M17,$C$5:$C$17)</f>
        <v>0</v>
      </c>
      <c r="N18" s="423" t="n">
        <f aca="false">SUMPRODUCT(N5:N17,$C$5:$C$17)</f>
        <v>0</v>
      </c>
      <c r="O18" s="424" t="n">
        <f aca="false">SUM(O5:O17)</f>
        <v>0</v>
      </c>
      <c r="P18" s="424" t="n">
        <f aca="false">SUM(P5:P17)</f>
        <v>0</v>
      </c>
      <c r="Q18" s="424" t="n">
        <f aca="false">SUM(Q5:Q17)</f>
        <v>0</v>
      </c>
      <c r="R18" s="424" t="n">
        <f aca="false">SUM(R5:R17)</f>
        <v>0</v>
      </c>
      <c r="S18" s="699"/>
      <c r="T18" s="699"/>
      <c r="U18" s="699"/>
      <c r="V18" s="699"/>
      <c r="W18" s="699"/>
      <c r="X18" s="699"/>
      <c r="Y18" s="699"/>
      <c r="Z18" s="699"/>
    </row>
    <row r="19" customFormat="false" ht="12.8" hidden="false" customHeight="false" outlineLevel="0" collapsed="false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</row>
    <row r="20" customFormat="false" ht="12.8" hidden="false" customHeight="false" outlineLevel="0" collapsed="false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</row>
    <row r="21" customFormat="false" ht="12.8" hidden="false" customHeight="false" outlineLevel="0" collapsed="false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</row>
    <row r="22" customFormat="false" ht="12.8" hidden="false" customHeight="false" outlineLevel="0" collapsed="false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</row>
    <row r="23" customFormat="false" ht="12.8" hidden="false" customHeight="false" outlineLevel="0" collapsed="false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customFormat="false" ht="12.8" hidden="false" customHeight="false" outlineLevel="0" collapsed="false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</row>
    <row r="25" customFormat="false" ht="12.8" hidden="false" customHeight="false" outlineLevel="0" collapsed="false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</row>
    <row r="26" customFormat="false" ht="12.8" hidden="false" customHeight="false" outlineLevel="0" collapsed="false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</row>
    <row r="27" customFormat="false" ht="12.8" hidden="false" customHeight="fals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</row>
    <row r="28" customFormat="false" ht="12.8" hidden="false" customHeight="false" outlineLevel="0" collapsed="false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</row>
    <row r="29" customFormat="false" ht="12.8" hidden="false" customHeight="false" outlineLevel="0" collapsed="false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</row>
    <row r="30" customFormat="false" ht="12.8" hidden="false" customHeight="false" outlineLevel="0" collapsed="false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</row>
    <row r="31" customFormat="false" ht="12.8" hidden="false" customHeight="false" outlineLevel="0" collapsed="false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</row>
    <row r="32" customFormat="false" ht="12.8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</row>
    <row r="33" customFormat="false" ht="12.8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</row>
    <row r="34" customFormat="false" ht="12.8" hidden="false" customHeight="false" outlineLevel="0" collapsed="false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</row>
    <row r="35" customFormat="false" ht="12.8" hidden="false" customHeight="false" outlineLevel="0" collapsed="false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</row>
    <row r="36" customFormat="false" ht="12.8" hidden="false" customHeight="false" outlineLevel="0" collapsed="false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</row>
    <row r="37" customFormat="false" ht="12.8" hidden="false" customHeight="false" outlineLevel="0" collapsed="false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customFormat="false" ht="12.8" hidden="false" customHeight="false" outlineLevel="0" collapsed="false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</row>
    <row r="39" customFormat="false" ht="12.8" hidden="false" customHeight="false" outlineLevel="0" collapsed="false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</row>
    <row r="40" customFormat="false" ht="12.8" hidden="false" customHeight="false" outlineLevel="0" collapsed="false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</row>
    <row r="41" customFormat="false" ht="12.8" hidden="false" customHeight="false" outlineLevel="0" collapsed="false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</row>
    <row r="42" customFormat="false" ht="12.8" hidden="false" customHeight="false" outlineLevel="0" collapsed="false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</row>
    <row r="43" customFormat="false" ht="12.8" hidden="false" customHeight="false" outlineLevel="0" collapsed="false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</row>
    <row r="44" customFormat="false" ht="12.8" hidden="false" customHeight="false" outlineLevel="0" collapsed="false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customFormat="false" ht="12.8" hidden="false" customHeight="false" outlineLevel="0" collapsed="false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</row>
    <row r="46" customFormat="false" ht="12.8" hidden="false" customHeight="false" outlineLevel="0" collapsed="false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</row>
  </sheetData>
  <mergeCells count="1">
    <mergeCell ref="D18:E1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60066"/>
    <pageSetUpPr fitToPage="false"/>
  </sheetPr>
  <dimension ref="A1:AN5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L13" activeCellId="0" sqref="L13"/>
    </sheetView>
  </sheetViews>
  <sheetFormatPr defaultColWidth="11.89453125" defaultRowHeight="12.8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10.25"/>
    <col collapsed="false" customWidth="true" hidden="false" outlineLevel="0" max="3" min="3" style="1" width="7.31"/>
    <col collapsed="false" customWidth="true" hidden="false" outlineLevel="0" max="17" min="4" style="1" width="5.12"/>
    <col collapsed="false" customWidth="true" hidden="false" outlineLevel="0" max="18" min="18" style="1" width="9.52"/>
    <col collapsed="false" customWidth="false" hidden="false" outlineLevel="0" max="1024" min="19" style="1" width="11.89"/>
  </cols>
  <sheetData>
    <row r="1" s="8" customFormat="true" ht="12.8" hidden="false" customHeight="false" outlineLevel="0" collapsed="false"/>
    <row r="2" s="8" customFormat="true" ht="12.8" hidden="false" customHeight="false" outlineLevel="0" collapsed="false"/>
    <row r="3" customFormat="false" ht="49" hidden="true" customHeight="true" outlineLevel="0" collapsed="false">
      <c r="A3" s="700"/>
      <c r="B3" s="701" t="s">
        <v>71</v>
      </c>
      <c r="C3" s="702" t="s">
        <v>72</v>
      </c>
      <c r="D3" s="703" t="s">
        <v>21</v>
      </c>
      <c r="E3" s="704" t="s">
        <v>22</v>
      </c>
      <c r="F3" s="705" t="s">
        <v>24</v>
      </c>
      <c r="G3" s="706" t="s">
        <v>26</v>
      </c>
      <c r="H3" s="707" t="s">
        <v>28</v>
      </c>
      <c r="I3" s="704" t="s">
        <v>32</v>
      </c>
      <c r="J3" s="708" t="s">
        <v>239</v>
      </c>
      <c r="K3" s="708"/>
      <c r="L3" s="701" t="s">
        <v>74</v>
      </c>
      <c r="M3" s="701"/>
      <c r="N3" s="709" t="s">
        <v>75</v>
      </c>
      <c r="O3" s="709"/>
      <c r="P3" s="8"/>
      <c r="Q3" s="8"/>
      <c r="R3" s="8"/>
      <c r="S3" s="8"/>
      <c r="T3" s="8"/>
      <c r="U3" s="4"/>
      <c r="V3" s="4"/>
      <c r="W3" s="4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</row>
    <row r="4" customFormat="false" ht="24" hidden="true" customHeight="true" outlineLevel="0" collapsed="false">
      <c r="A4" s="710" t="s">
        <v>240</v>
      </c>
      <c r="B4" s="711"/>
      <c r="C4" s="712"/>
      <c r="D4" s="713"/>
      <c r="E4" s="713"/>
      <c r="F4" s="714"/>
      <c r="G4" s="714"/>
      <c r="H4" s="714"/>
      <c r="I4" s="713"/>
      <c r="J4" s="715"/>
      <c r="K4" s="715"/>
      <c r="L4" s="716"/>
      <c r="M4" s="716"/>
      <c r="N4" s="717"/>
      <c r="O4" s="717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customFormat="false" ht="12.8" hidden="true" customHeight="false" outlineLevel="0" collapsed="false">
      <c r="A5" s="718" t="s">
        <v>141</v>
      </c>
      <c r="B5" s="719"/>
      <c r="C5" s="720"/>
      <c r="D5" s="721"/>
      <c r="E5" s="721"/>
      <c r="F5" s="721"/>
      <c r="G5" s="721"/>
      <c r="H5" s="721"/>
      <c r="I5" s="721"/>
      <c r="J5" s="722"/>
      <c r="K5" s="722"/>
      <c r="L5" s="719"/>
      <c r="M5" s="719"/>
      <c r="N5" s="723"/>
      <c r="O5" s="723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</row>
    <row r="6" customFormat="false" ht="15.55" hidden="true" customHeight="false" outlineLevel="0" collapsed="false">
      <c r="A6" s="724" t="s">
        <v>241</v>
      </c>
      <c r="B6" s="725" t="n">
        <v>0.76</v>
      </c>
      <c r="C6" s="726" t="n">
        <v>45</v>
      </c>
      <c r="D6" s="727"/>
      <c r="E6" s="728"/>
      <c r="F6" s="729"/>
      <c r="G6" s="730"/>
      <c r="H6" s="731"/>
      <c r="I6" s="728"/>
      <c r="J6" s="732" t="n">
        <f aca="false">SUM(D6:I6)</f>
        <v>0</v>
      </c>
      <c r="K6" s="732"/>
      <c r="L6" s="733" t="n">
        <f aca="false">J6*B6</f>
        <v>0</v>
      </c>
      <c r="M6" s="733"/>
      <c r="N6" s="734" t="n">
        <f aca="false">J6*C6</f>
        <v>0</v>
      </c>
      <c r="O6" s="734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</row>
    <row r="7" customFormat="false" ht="12.8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customFormat="false" ht="12.8" hidden="false" customHeight="false" outlineLevel="0" collapsed="false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customFormat="false" ht="12.8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customFormat="false" ht="15" hidden="false" customHeight="false" outlineLevel="0" collapsed="false">
      <c r="A10" s="735" t="s">
        <v>242</v>
      </c>
      <c r="B10" s="736"/>
      <c r="C10" s="737"/>
      <c r="D10" s="738" t="n">
        <v>35</v>
      </c>
      <c r="E10" s="738" t="n">
        <v>40</v>
      </c>
      <c r="F10" s="738" t="n">
        <v>50</v>
      </c>
      <c r="G10" s="738" t="n">
        <v>60</v>
      </c>
      <c r="H10" s="738" t="n">
        <v>70</v>
      </c>
      <c r="I10" s="738" t="n">
        <v>80</v>
      </c>
      <c r="J10" s="738" t="n">
        <v>90</v>
      </c>
      <c r="K10" s="738" t="n">
        <v>100</v>
      </c>
      <c r="L10" s="738" t="n">
        <v>120</v>
      </c>
      <c r="M10" s="738" t="n">
        <v>140</v>
      </c>
      <c r="N10" s="738" t="n">
        <v>160</v>
      </c>
      <c r="O10" s="738" t="n">
        <v>180</v>
      </c>
      <c r="P10" s="738" t="n">
        <v>200</v>
      </c>
      <c r="Q10" s="739" t="n">
        <v>233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</row>
    <row r="11" customFormat="false" ht="16.3" hidden="false" customHeight="false" outlineLevel="0" collapsed="false">
      <c r="A11" s="740" t="s">
        <v>243</v>
      </c>
      <c r="B11" s="741"/>
      <c r="C11" s="741"/>
      <c r="D11" s="267" t="n">
        <v>0.5</v>
      </c>
      <c r="E11" s="285" t="n">
        <v>0.58</v>
      </c>
      <c r="F11" s="267" t="n">
        <v>0.69</v>
      </c>
      <c r="G11" s="285" t="n">
        <v>0.75</v>
      </c>
      <c r="H11" s="267" t="n">
        <v>0.86</v>
      </c>
      <c r="I11" s="285" t="n">
        <v>0.94</v>
      </c>
      <c r="J11" s="285" t="n">
        <v>1.19</v>
      </c>
      <c r="K11" s="285" t="n">
        <v>1.81</v>
      </c>
      <c r="L11" s="285" t="n">
        <v>2.14</v>
      </c>
      <c r="M11" s="285" t="n">
        <v>2.89</v>
      </c>
      <c r="N11" s="285" t="n">
        <v>2.99</v>
      </c>
      <c r="O11" s="285" t="n">
        <v>3.3</v>
      </c>
      <c r="P11" s="285" t="n">
        <v>5</v>
      </c>
      <c r="Q11" s="742" t="n">
        <v>7</v>
      </c>
      <c r="R11" s="743"/>
      <c r="S11" s="744"/>
      <c r="T11" s="745" t="s">
        <v>58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customFormat="false" ht="16.3" hidden="false" customHeight="false" outlineLevel="0" collapsed="false">
      <c r="A12" s="740" t="s">
        <v>244</v>
      </c>
      <c r="B12" s="741"/>
      <c r="C12" s="741"/>
      <c r="D12" s="746"/>
      <c r="E12" s="285" t="n">
        <v>0.56</v>
      </c>
      <c r="F12" s="285" t="n">
        <v>0.83</v>
      </c>
      <c r="G12" s="285" t="n">
        <v>0.86</v>
      </c>
      <c r="H12" s="285" t="n">
        <v>0.97</v>
      </c>
      <c r="I12" s="285" t="n">
        <v>1.19</v>
      </c>
      <c r="J12" s="267"/>
      <c r="K12" s="285" t="n">
        <v>1.39</v>
      </c>
      <c r="L12" s="285" t="n">
        <v>1.6</v>
      </c>
      <c r="M12" s="267"/>
      <c r="N12" s="267"/>
      <c r="O12" s="267"/>
      <c r="P12" s="267"/>
      <c r="Q12" s="747"/>
      <c r="R12" s="743"/>
      <c r="S12" s="744"/>
      <c r="T12" s="745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</row>
    <row r="13" customFormat="false" ht="15.55" hidden="false" customHeight="false" outlineLevel="0" collapsed="false">
      <c r="A13" s="748" t="s">
        <v>245</v>
      </c>
      <c r="B13" s="749"/>
      <c r="C13" s="749"/>
      <c r="D13" s="391" t="n">
        <v>0.07</v>
      </c>
      <c r="E13" s="391" t="n">
        <v>0.09</v>
      </c>
      <c r="F13" s="391" t="n">
        <v>0.11</v>
      </c>
      <c r="G13" s="391" t="n">
        <v>0.13</v>
      </c>
      <c r="H13" s="391" t="n">
        <v>0.15</v>
      </c>
      <c r="I13" s="391" t="n">
        <v>0.18</v>
      </c>
      <c r="J13" s="391" t="n">
        <v>0.21</v>
      </c>
      <c r="K13" s="391" t="n">
        <v>0.24</v>
      </c>
      <c r="L13" s="391" t="n">
        <v>0.29</v>
      </c>
      <c r="M13" s="390"/>
      <c r="N13" s="390"/>
      <c r="O13" s="390"/>
      <c r="P13" s="390"/>
      <c r="Q13" s="750"/>
      <c r="R13" s="743"/>
      <c r="S13" s="744"/>
      <c r="T13" s="745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</row>
    <row r="14" customFormat="false" ht="15" hidden="false" customHeight="false" outlineLevel="0" collapsed="false">
      <c r="A14" s="751"/>
      <c r="B14" s="632"/>
      <c r="C14" s="632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743"/>
      <c r="R14" s="744"/>
      <c r="S14" s="745" t="s">
        <v>58</v>
      </c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customFormat="false" ht="15" hidden="false" customHeight="false" outlineLevel="0" collapsed="false">
      <c r="A15" s="752"/>
      <c r="B15" s="632"/>
      <c r="C15" s="632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743"/>
      <c r="R15" s="744"/>
      <c r="S15" s="745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customFormat="false" ht="15" hidden="false" customHeight="false" outlineLevel="0" collapsed="false">
      <c r="A16" s="752"/>
      <c r="B16" s="632"/>
      <c r="C16" s="632"/>
      <c r="D16" s="632"/>
      <c r="E16" s="753"/>
      <c r="F16" s="753"/>
      <c r="G16" s="753"/>
      <c r="H16" s="753"/>
      <c r="I16" s="753"/>
      <c r="J16" s="753"/>
      <c r="K16" s="753"/>
      <c r="L16" s="753"/>
      <c r="M16" s="753"/>
      <c r="N16" s="753"/>
      <c r="O16" s="753"/>
      <c r="P16" s="753"/>
      <c r="Q16" s="743"/>
      <c r="R16" s="744"/>
      <c r="S16" s="745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</row>
    <row r="17" customFormat="false" ht="38.3" hidden="false" customHeight="false" outlineLevel="0" collapsed="false">
      <c r="A17" s="754" t="s">
        <v>69</v>
      </c>
      <c r="B17" s="755" t="s">
        <v>246</v>
      </c>
      <c r="C17" s="756"/>
      <c r="D17" s="757" t="s">
        <v>247</v>
      </c>
      <c r="E17" s="758" t="s">
        <v>248</v>
      </c>
      <c r="F17" s="757" t="s">
        <v>249</v>
      </c>
      <c r="G17" s="758" t="s">
        <v>250</v>
      </c>
      <c r="H17" s="757" t="s">
        <v>251</v>
      </c>
      <c r="I17" s="758" t="s">
        <v>252</v>
      </c>
      <c r="J17" s="757" t="s">
        <v>253</v>
      </c>
      <c r="K17" s="758" t="s">
        <v>254</v>
      </c>
      <c r="L17" s="757" t="s">
        <v>255</v>
      </c>
      <c r="M17" s="758" t="s">
        <v>256</v>
      </c>
      <c r="N17" s="757" t="s">
        <v>257</v>
      </c>
      <c r="O17" s="758" t="s">
        <v>258</v>
      </c>
      <c r="P17" s="757" t="s">
        <v>259</v>
      </c>
      <c r="Q17" s="758" t="s">
        <v>260</v>
      </c>
      <c r="R17" s="756" t="s">
        <v>261</v>
      </c>
      <c r="S17" s="755" t="s">
        <v>74</v>
      </c>
      <c r="T17" s="759" t="s">
        <v>75</v>
      </c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customFormat="false" ht="22.05" hidden="false" customHeight="false" outlineLevel="0" collapsed="false">
      <c r="A18" s="760" t="s">
        <v>262</v>
      </c>
      <c r="B18" s="250"/>
      <c r="C18" s="253"/>
      <c r="D18" s="251"/>
      <c r="E18" s="251"/>
      <c r="F18" s="251"/>
      <c r="G18" s="252"/>
      <c r="H18" s="252"/>
      <c r="I18" s="252"/>
      <c r="J18" s="252"/>
      <c r="K18" s="252"/>
      <c r="L18" s="252"/>
      <c r="M18" s="252"/>
      <c r="N18" s="252"/>
      <c r="O18" s="252"/>
      <c r="P18" s="251"/>
      <c r="Q18" s="252"/>
      <c r="R18" s="253"/>
      <c r="S18" s="254"/>
      <c r="T18" s="761"/>
      <c r="U18" s="8" t="s">
        <v>58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</row>
    <row r="19" customFormat="false" ht="12.8" hidden="false" customHeight="false" outlineLevel="0" collapsed="false">
      <c r="A19" s="718" t="s">
        <v>83</v>
      </c>
      <c r="B19" s="762"/>
      <c r="C19" s="719"/>
      <c r="D19" s="721"/>
      <c r="E19" s="721"/>
      <c r="F19" s="721"/>
      <c r="G19" s="721"/>
      <c r="H19" s="721"/>
      <c r="I19" s="721"/>
      <c r="J19" s="721"/>
      <c r="K19" s="721"/>
      <c r="L19" s="721"/>
      <c r="M19" s="721"/>
      <c r="N19" s="721"/>
      <c r="O19" s="721"/>
      <c r="P19" s="721"/>
      <c r="Q19" s="721"/>
      <c r="R19" s="719"/>
      <c r="S19" s="719"/>
      <c r="T19" s="723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</row>
    <row r="20" customFormat="false" ht="15.55" hidden="false" customHeight="false" outlineLevel="0" collapsed="false">
      <c r="A20" s="286" t="s">
        <v>243</v>
      </c>
      <c r="B20" s="287" t="n">
        <v>8</v>
      </c>
      <c r="C20" s="300"/>
      <c r="D20" s="763"/>
      <c r="E20" s="764"/>
      <c r="F20" s="763"/>
      <c r="G20" s="764"/>
      <c r="H20" s="763"/>
      <c r="I20" s="764"/>
      <c r="J20" s="763"/>
      <c r="K20" s="764" t="s">
        <v>58</v>
      </c>
      <c r="L20" s="763" t="s">
        <v>58</v>
      </c>
      <c r="M20" s="764" t="s">
        <v>58</v>
      </c>
      <c r="N20" s="763"/>
      <c r="O20" s="764"/>
      <c r="P20" s="763"/>
      <c r="Q20" s="764"/>
      <c r="R20" s="300" t="n">
        <f aca="false">SUM(D20:Q20)</f>
        <v>0</v>
      </c>
      <c r="S20" s="301" t="n">
        <f aca="false">SUMPRODUCT(D20:Q20,$D$10:$Q$10)/10*B20/1000</f>
        <v>0</v>
      </c>
      <c r="T20" s="765" t="n">
        <f aca="false">SUMPRODUCT(D20:Q20,D11:Q11)</f>
        <v>0</v>
      </c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</row>
    <row r="21" customFormat="false" ht="15.55" hidden="false" customHeight="false" outlineLevel="0" collapsed="false">
      <c r="A21" s="266" t="s">
        <v>244</v>
      </c>
      <c r="B21" s="267" t="n">
        <v>8</v>
      </c>
      <c r="C21" s="280"/>
      <c r="D21" s="528" t="s">
        <v>40</v>
      </c>
      <c r="E21" s="766" t="s">
        <v>58</v>
      </c>
      <c r="F21" s="767"/>
      <c r="G21" s="766"/>
      <c r="H21" s="767"/>
      <c r="I21" s="766"/>
      <c r="J21" s="528" t="s">
        <v>40</v>
      </c>
      <c r="K21" s="766"/>
      <c r="L21" s="767"/>
      <c r="M21" s="528" t="s">
        <v>40</v>
      </c>
      <c r="N21" s="528" t="s">
        <v>40</v>
      </c>
      <c r="O21" s="528" t="s">
        <v>40</v>
      </c>
      <c r="P21" s="528" t="s">
        <v>40</v>
      </c>
      <c r="Q21" s="528" t="s">
        <v>40</v>
      </c>
      <c r="R21" s="280" t="n">
        <f aca="false">SUM(D21:Q21)</f>
        <v>0</v>
      </c>
      <c r="S21" s="301" t="n">
        <f aca="false">SUMPRODUCT(D21:Q21,$D$10:$Q$10)/10*B21/1000</f>
        <v>0</v>
      </c>
      <c r="T21" s="768" t="n">
        <f aca="false">SUMPRODUCT(D21:Q21,D12:Q12)</f>
        <v>0</v>
      </c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customFormat="false" ht="15.55" hidden="false" customHeight="false" outlineLevel="0" collapsed="false">
      <c r="A22" s="389" t="s">
        <v>245</v>
      </c>
      <c r="B22" s="390" t="n">
        <v>1</v>
      </c>
      <c r="C22" s="404"/>
      <c r="D22" s="769" t="s">
        <v>58</v>
      </c>
      <c r="E22" s="770" t="s">
        <v>58</v>
      </c>
      <c r="F22" s="769"/>
      <c r="G22" s="770"/>
      <c r="H22" s="769" t="s">
        <v>58</v>
      </c>
      <c r="I22" s="770"/>
      <c r="J22" s="769"/>
      <c r="K22" s="770" t="s">
        <v>58</v>
      </c>
      <c r="L22" s="769"/>
      <c r="M22" s="771" t="s">
        <v>40</v>
      </c>
      <c r="N22" s="771" t="s">
        <v>40</v>
      </c>
      <c r="O22" s="771" t="s">
        <v>40</v>
      </c>
      <c r="P22" s="771" t="s">
        <v>40</v>
      </c>
      <c r="Q22" s="771" t="s">
        <v>40</v>
      </c>
      <c r="R22" s="404" t="n">
        <f aca="false">SUM(D22:Q22)</f>
        <v>0</v>
      </c>
      <c r="S22" s="405" t="n">
        <f aca="false">SUMPRODUCT(D22:Q22,$D$10:$Q$10)/10*B22/1000</f>
        <v>0</v>
      </c>
      <c r="T22" s="772" t="n">
        <f aca="false">SUMPRODUCT(D22:Q22,D13:Q13)</f>
        <v>0</v>
      </c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</row>
    <row r="23" customFormat="false" ht="15" hidden="false" customHeight="false" outlineLevel="0" collapsed="false">
      <c r="A23" s="8"/>
      <c r="B23" s="8"/>
      <c r="C23" s="21"/>
      <c r="D23" s="773" t="n">
        <v>30</v>
      </c>
      <c r="E23" s="774" t="n">
        <v>40</v>
      </c>
      <c r="F23" s="774" t="n">
        <v>50</v>
      </c>
      <c r="G23" s="774" t="n">
        <v>60</v>
      </c>
      <c r="H23" s="774" t="n">
        <v>70</v>
      </c>
      <c r="I23" s="774" t="n">
        <v>80</v>
      </c>
      <c r="J23" s="774" t="n">
        <v>90</v>
      </c>
      <c r="K23" s="774" t="n">
        <v>100</v>
      </c>
      <c r="L23" s="774" t="n">
        <v>120</v>
      </c>
      <c r="M23" s="774" t="n">
        <v>140</v>
      </c>
      <c r="N23" s="774" t="n">
        <v>160</v>
      </c>
      <c r="O23" s="774" t="n">
        <v>180</v>
      </c>
      <c r="P23" s="17" t="s">
        <v>263</v>
      </c>
      <c r="Q23" s="775" t="n">
        <f aca="false">SUM(R20:R22)</f>
        <v>0</v>
      </c>
      <c r="R23" s="775" t="n">
        <f aca="false">SUM(S20:S22)</f>
        <v>0</v>
      </c>
      <c r="S23" s="776" t="n">
        <f aca="false">SUM(T20:T22)</f>
        <v>0</v>
      </c>
      <c r="T23" s="776" t="n">
        <f aca="false">SUM(U20:U22)</f>
        <v>0</v>
      </c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</row>
    <row r="24" customFormat="false" ht="15" hidden="false" customHeight="false" outlineLevel="0" collapsed="false">
      <c r="A24" s="8"/>
      <c r="B24" s="8"/>
      <c r="C24" s="21"/>
      <c r="D24" s="773"/>
      <c r="E24" s="774"/>
      <c r="F24" s="774"/>
      <c r="G24" s="774"/>
      <c r="H24" s="774"/>
      <c r="I24" s="774"/>
      <c r="J24" s="774"/>
      <c r="K24" s="774"/>
      <c r="L24" s="774"/>
      <c r="M24" s="774"/>
      <c r="N24" s="774"/>
      <c r="O24" s="774"/>
      <c r="P24" s="17"/>
      <c r="Q24" s="777"/>
      <c r="R24" s="777"/>
      <c r="S24" s="777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</row>
    <row r="25" customFormat="false" ht="42" hidden="false" customHeight="true" outlineLevel="0" collapsed="false">
      <c r="A25" s="700"/>
      <c r="B25" s="701" t="s">
        <v>71</v>
      </c>
      <c r="C25" s="702" t="s">
        <v>72</v>
      </c>
      <c r="D25" s="708" t="s">
        <v>261</v>
      </c>
      <c r="E25" s="708"/>
      <c r="F25" s="701" t="s">
        <v>74</v>
      </c>
      <c r="G25" s="701"/>
      <c r="H25" s="709" t="s">
        <v>75</v>
      </c>
      <c r="I25" s="709"/>
      <c r="J25" s="17"/>
      <c r="K25" s="777"/>
      <c r="L25" s="777"/>
      <c r="M25" s="777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</row>
    <row r="26" s="8" customFormat="true" ht="24" hidden="false" customHeight="true" outlineLevel="0" collapsed="false">
      <c r="A26" s="760" t="s">
        <v>264</v>
      </c>
      <c r="B26" s="249"/>
      <c r="C26" s="250"/>
      <c r="D26" s="472"/>
      <c r="E26" s="472"/>
      <c r="F26" s="473"/>
      <c r="G26" s="473"/>
      <c r="H26" s="761"/>
      <c r="I26" s="761"/>
    </row>
    <row r="27" s="8" customFormat="true" ht="12.8" hidden="false" customHeight="false" outlineLevel="0" collapsed="false">
      <c r="A27" s="718" t="s">
        <v>141</v>
      </c>
      <c r="B27" s="719"/>
      <c r="C27" s="720"/>
      <c r="D27" s="722"/>
      <c r="E27" s="722"/>
      <c r="F27" s="719"/>
      <c r="G27" s="719"/>
      <c r="H27" s="723"/>
      <c r="I27" s="723"/>
    </row>
    <row r="28" s="8" customFormat="true" ht="15.55" hidden="false" customHeight="false" outlineLevel="0" collapsed="false">
      <c r="A28" s="266" t="s">
        <v>265</v>
      </c>
      <c r="B28" s="632" t="n">
        <v>0.01</v>
      </c>
      <c r="C28" s="778" t="n">
        <v>0.25</v>
      </c>
      <c r="D28" s="779"/>
      <c r="E28" s="779"/>
      <c r="F28" s="744" t="n">
        <f aca="false">D28*B28</f>
        <v>0</v>
      </c>
      <c r="G28" s="744"/>
      <c r="H28" s="780" t="n">
        <f aca="false">D28*C28</f>
        <v>0</v>
      </c>
      <c r="I28" s="780"/>
    </row>
    <row r="29" customFormat="false" ht="15.55" hidden="false" customHeight="false" outlineLevel="0" collapsed="false">
      <c r="A29" s="389" t="s">
        <v>266</v>
      </c>
      <c r="B29" s="725" t="n">
        <v>0.02</v>
      </c>
      <c r="C29" s="726" t="n">
        <v>0.6</v>
      </c>
      <c r="D29" s="781"/>
      <c r="E29" s="781"/>
      <c r="F29" s="733" t="n">
        <f aca="false">D29*B29</f>
        <v>0</v>
      </c>
      <c r="G29" s="733"/>
      <c r="H29" s="734" t="n">
        <f aca="false">D29*C29</f>
        <v>0</v>
      </c>
      <c r="I29" s="734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customFormat="false" ht="15" hidden="false" customHeight="false" outlineLevel="0" collapsed="false">
      <c r="A30" s="8"/>
      <c r="B30" s="8"/>
      <c r="C30" s="782" t="s">
        <v>263</v>
      </c>
      <c r="D30" s="783" t="n">
        <f aca="false">SUM(D28:E29)</f>
        <v>0</v>
      </c>
      <c r="E30" s="783"/>
      <c r="F30" s="784" t="n">
        <f aca="false">SUM(F28:G29)</f>
        <v>0</v>
      </c>
      <c r="G30" s="784"/>
      <c r="H30" s="785" t="n">
        <f aca="false">SUM(H28:I29)</f>
        <v>0</v>
      </c>
      <c r="I30" s="785"/>
      <c r="J30" s="774"/>
      <c r="K30" s="774"/>
      <c r="L30" s="774"/>
      <c r="M30" s="774"/>
      <c r="N30" s="774"/>
      <c r="O30" s="774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="8" customFormat="true" ht="12.8" hidden="false" customHeight="false" outlineLevel="0" collapsed="false"/>
    <row r="32" s="8" customFormat="true" ht="12.8" hidden="false" customHeight="false" outlineLevel="0" collapsed="false">
      <c r="I32" s="786"/>
    </row>
    <row r="33" s="8" customFormat="true" ht="12.8" hidden="false" customHeight="false" outlineLevel="0" collapsed="false">
      <c r="B33" s="786"/>
    </row>
    <row r="34" s="8" customFormat="true" ht="12.8" hidden="false" customHeight="false" outlineLevel="0" collapsed="false">
      <c r="B34" s="786"/>
    </row>
    <row r="35" s="8" customFormat="true" ht="12.8" hidden="false" customHeight="false" outlineLevel="0" collapsed="false"/>
    <row r="36" s="8" customFormat="true" ht="12.8" hidden="false" customHeight="false" outlineLevel="0" collapsed="false"/>
    <row r="37" s="8" customFormat="true" ht="12.8" hidden="false" customHeight="false" outlineLevel="0" collapsed="false"/>
    <row r="38" s="8" customFormat="true" ht="12.8" hidden="false" customHeight="false" outlineLevel="0" collapsed="false"/>
    <row r="39" s="8" customFormat="true" ht="12.8" hidden="false" customHeight="false" outlineLevel="0" collapsed="false"/>
    <row r="40" s="8" customFormat="true" ht="12.8" hidden="false" customHeight="false" outlineLevel="0" collapsed="false"/>
    <row r="41" s="8" customFormat="true" ht="12.8" hidden="false" customHeight="false" outlineLevel="0" collapsed="false"/>
    <row r="42" s="8" customFormat="true" ht="12.8" hidden="false" customHeight="false" outlineLevel="0" collapsed="false"/>
    <row r="43" s="8" customFormat="true" ht="12.8" hidden="false" customHeight="false" outlineLevel="0" collapsed="false"/>
    <row r="44" s="8" customFormat="true" ht="12.8" hidden="false" customHeight="false" outlineLevel="0" collapsed="false"/>
    <row r="45" s="8" customFormat="true" ht="12.8" hidden="false" customHeight="false" outlineLevel="0" collapsed="false"/>
    <row r="46" s="8" customFormat="true" ht="12.8" hidden="false" customHeight="false" outlineLevel="0" collapsed="false"/>
    <row r="47" s="8" customFormat="true" ht="12.8" hidden="false" customHeight="false" outlineLevel="0" collapsed="false"/>
    <row r="48" s="8" customFormat="true" ht="12.8" hidden="false" customHeight="false" outlineLevel="0" collapsed="false"/>
    <row r="49" s="8" customFormat="true" ht="12.8" hidden="false" customHeight="false" outlineLevel="0" collapsed="false"/>
    <row r="50" s="8" customFormat="true" ht="12.8" hidden="false" customHeight="false" outlineLevel="0" collapsed="false"/>
    <row r="51" s="8" customFormat="true" ht="12.8" hidden="false" customHeight="false" outlineLevel="0" collapsed="false"/>
    <row r="52" s="8" customFormat="true" ht="12.8" hidden="false" customHeight="false" outlineLevel="0" collapsed="false"/>
    <row r="53" customFormat="false" ht="12.8" hidden="false" customHeight="fals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customFormat="false" ht="12.8" hidden="false" customHeight="fals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customFormat="false" ht="12.8" hidden="false" customHeight="fals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</row>
    <row r="56" customFormat="false" ht="12.8" hidden="false" customHeight="fals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</row>
  </sheetData>
  <mergeCells count="30">
    <mergeCell ref="J3:K3"/>
    <mergeCell ref="L3:M3"/>
    <mergeCell ref="N3:O3"/>
    <mergeCell ref="J4:K4"/>
    <mergeCell ref="L4:M4"/>
    <mergeCell ref="N4:O4"/>
    <mergeCell ref="J5:K5"/>
    <mergeCell ref="L5:M5"/>
    <mergeCell ref="N5:O5"/>
    <mergeCell ref="J6:K6"/>
    <mergeCell ref="L6:M6"/>
    <mergeCell ref="N6:O6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</mergeCells>
  <hyperlinks>
    <hyperlink ref="A6" r:id="rId1" display="Grip tape 18.3m"/>
    <hyperlink ref="A11" r:id="rId2" display="M10 Cap head bolts DIN 912"/>
    <hyperlink ref="A12" r:id="rId3" display="M10 Countersunk bolt DIN 7991"/>
    <hyperlink ref="A13" r:id="rId4" display="5 mm wood screw - philips head"/>
    <hyperlink ref="A20" r:id="rId5" display="M10 Cap head bolts DIN 912"/>
    <hyperlink ref="A21" r:id="rId6" display="M10 Countersunk bolt DIN 7991"/>
    <hyperlink ref="A22" r:id="rId7" display="5 mm wood screw - philips head"/>
    <hyperlink ref="A28" r:id="rId8" display="T-nut 13mm"/>
    <hyperlink ref="A29" r:id="rId9" display="Square plate nut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6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9" activeCellId="0" sqref="C19"/>
    </sheetView>
  </sheetViews>
  <sheetFormatPr defaultColWidth="11.5078125" defaultRowHeight="12.8" zeroHeight="false" outlineLevelRow="0" outlineLevelCol="0"/>
  <cols>
    <col collapsed="false" customWidth="true" hidden="false" outlineLevel="0" max="1" min="1" style="203" width="17.55"/>
    <col collapsed="false" customWidth="true" hidden="false" outlineLevel="0" max="5" min="5" style="203" width="37.3"/>
  </cols>
  <sheetData>
    <row r="1" customFormat="false" ht="26.8" hidden="false" customHeight="false" outlineLevel="0" collapsed="false">
      <c r="A1" s="787"/>
      <c r="B1" s="788" t="s">
        <v>267</v>
      </c>
      <c r="C1" s="789"/>
      <c r="D1" s="789"/>
      <c r="E1" s="790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customFormat="false" ht="18" hidden="false" customHeight="true" outlineLevel="0" collapsed="false">
      <c r="A2" s="791" t="s">
        <v>268</v>
      </c>
      <c r="B2" s="792" t="s">
        <v>269</v>
      </c>
      <c r="C2" s="792" t="s">
        <v>270</v>
      </c>
      <c r="D2" s="792" t="s">
        <v>271</v>
      </c>
      <c r="E2" s="793" t="s">
        <v>272</v>
      </c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customFormat="false" ht="29" hidden="false" customHeight="true" outlineLevel="0" collapsed="false">
      <c r="A3" s="794" t="s">
        <v>273</v>
      </c>
      <c r="B3" s="795" t="n">
        <v>18.5</v>
      </c>
      <c r="C3" s="796" t="n">
        <v>37</v>
      </c>
      <c r="D3" s="795" t="n">
        <v>55.5</v>
      </c>
      <c r="E3" s="797" t="s">
        <v>274</v>
      </c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customFormat="false" ht="15" hidden="false" customHeight="true" outlineLevel="0" collapsed="false">
      <c r="A4" s="798" t="s">
        <v>275</v>
      </c>
      <c r="B4" s="799" t="n">
        <v>29</v>
      </c>
      <c r="C4" s="800" t="n">
        <v>58</v>
      </c>
      <c r="D4" s="799" t="n">
        <v>87</v>
      </c>
      <c r="E4" s="801" t="s">
        <v>276</v>
      </c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</row>
    <row r="5" customFormat="false" ht="15" hidden="false" customHeight="false" outlineLevel="0" collapsed="false">
      <c r="A5" s="798" t="s">
        <v>277</v>
      </c>
      <c r="B5" s="799"/>
      <c r="C5" s="800"/>
      <c r="D5" s="799"/>
      <c r="E5" s="801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customFormat="false" ht="15" hidden="false" customHeight="false" outlineLevel="0" collapsed="false">
      <c r="A6" s="798" t="s">
        <v>278</v>
      </c>
      <c r="B6" s="799"/>
      <c r="C6" s="800"/>
      <c r="D6" s="799"/>
      <c r="E6" s="801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customFormat="false" ht="15" hidden="false" customHeight="false" outlineLevel="0" collapsed="false">
      <c r="A7" s="798" t="s">
        <v>279</v>
      </c>
      <c r="B7" s="799"/>
      <c r="C7" s="800"/>
      <c r="D7" s="799"/>
      <c r="E7" s="801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customFormat="false" ht="15" hidden="false" customHeight="false" outlineLevel="0" collapsed="false">
      <c r="A8" s="798" t="s">
        <v>280</v>
      </c>
      <c r="B8" s="799"/>
      <c r="C8" s="800"/>
      <c r="D8" s="799"/>
      <c r="E8" s="801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customFormat="false" ht="15" hidden="false" customHeight="false" outlineLevel="0" collapsed="false">
      <c r="A9" s="798" t="s">
        <v>281</v>
      </c>
      <c r="B9" s="799"/>
      <c r="C9" s="800"/>
      <c r="D9" s="799"/>
      <c r="E9" s="801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customFormat="false" ht="15" hidden="false" customHeight="false" outlineLevel="0" collapsed="false">
      <c r="A10" s="798" t="s">
        <v>282</v>
      </c>
      <c r="B10" s="799"/>
      <c r="C10" s="800"/>
      <c r="D10" s="799"/>
      <c r="E10" s="801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customFormat="false" ht="15" hidden="false" customHeight="false" outlineLevel="0" collapsed="false">
      <c r="A11" s="798" t="s">
        <v>283</v>
      </c>
      <c r="B11" s="799"/>
      <c r="C11" s="800"/>
      <c r="D11" s="799"/>
      <c r="E11" s="801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customFormat="false" ht="15" hidden="false" customHeight="false" outlineLevel="0" collapsed="false">
      <c r="A12" s="798" t="s">
        <v>284</v>
      </c>
      <c r="B12" s="799"/>
      <c r="C12" s="800"/>
      <c r="D12" s="799"/>
      <c r="E12" s="80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customFormat="false" ht="15" hidden="false" customHeight="false" outlineLevel="0" collapsed="false">
      <c r="A13" s="798" t="s">
        <v>285</v>
      </c>
      <c r="B13" s="799"/>
      <c r="C13" s="800"/>
      <c r="D13" s="799"/>
      <c r="E13" s="801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customFormat="false" ht="15" hidden="false" customHeight="false" outlineLevel="0" collapsed="false">
      <c r="A14" s="798" t="s">
        <v>286</v>
      </c>
      <c r="B14" s="799"/>
      <c r="C14" s="800"/>
      <c r="D14" s="799"/>
      <c r="E14" s="801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customFormat="false" ht="15" hidden="false" customHeight="false" outlineLevel="0" collapsed="false">
      <c r="A15" s="798" t="s">
        <v>287</v>
      </c>
      <c r="B15" s="799"/>
      <c r="C15" s="800"/>
      <c r="D15" s="799"/>
      <c r="E15" s="801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customFormat="false" ht="15" hidden="false" customHeight="false" outlineLevel="0" collapsed="false">
      <c r="A16" s="798" t="s">
        <v>288</v>
      </c>
      <c r="B16" s="799"/>
      <c r="C16" s="800"/>
      <c r="D16" s="799"/>
      <c r="E16" s="801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customFormat="false" ht="15" hidden="false" customHeight="false" outlineLevel="0" collapsed="false">
      <c r="A17" s="798" t="s">
        <v>289</v>
      </c>
      <c r="B17" s="799"/>
      <c r="C17" s="800"/>
      <c r="D17" s="799"/>
      <c r="E17" s="801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customFormat="false" ht="15" hidden="false" customHeight="false" outlineLevel="0" collapsed="false">
      <c r="A18" s="802" t="s">
        <v>290</v>
      </c>
      <c r="B18" s="799"/>
      <c r="C18" s="800"/>
      <c r="D18" s="799"/>
      <c r="E18" s="801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customFormat="false" ht="15" hidden="false" customHeight="false" outlineLevel="0" collapsed="false">
      <c r="A19" s="803" t="s">
        <v>291</v>
      </c>
      <c r="B19" s="804" t="n">
        <v>40</v>
      </c>
      <c r="C19" s="804" t="n">
        <v>80</v>
      </c>
      <c r="D19" s="804" t="n">
        <v>120</v>
      </c>
      <c r="E19" s="805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customFormat="false" ht="15" hidden="false" customHeight="false" outlineLevel="0" collapsed="false">
      <c r="A20" s="803" t="s">
        <v>292</v>
      </c>
      <c r="B20" s="804"/>
      <c r="C20" s="804"/>
      <c r="D20" s="804"/>
      <c r="E20" s="805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customFormat="false" ht="15" hidden="false" customHeight="false" outlineLevel="0" collapsed="false">
      <c r="A21" s="803" t="s">
        <v>293</v>
      </c>
      <c r="B21" s="804"/>
      <c r="C21" s="804"/>
      <c r="D21" s="804"/>
      <c r="E21" s="805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customFormat="false" ht="16.1" hidden="false" customHeight="false" outlineLevel="0" collapsed="false">
      <c r="A22" s="803" t="s">
        <v>294</v>
      </c>
      <c r="B22" s="804"/>
      <c r="C22" s="804"/>
      <c r="D22" s="804"/>
      <c r="E22" s="806" t="s">
        <v>295</v>
      </c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customFormat="false" ht="15" hidden="false" customHeight="false" outlineLevel="0" collapsed="false">
      <c r="A23" s="803" t="s">
        <v>296</v>
      </c>
      <c r="B23" s="804"/>
      <c r="C23" s="804"/>
      <c r="D23" s="804"/>
      <c r="E23" s="805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customFormat="false" ht="15" hidden="false" customHeight="false" outlineLevel="0" collapsed="false">
      <c r="A24" s="803" t="s">
        <v>297</v>
      </c>
      <c r="B24" s="804"/>
      <c r="C24" s="804"/>
      <c r="D24" s="804"/>
      <c r="E24" s="805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customFormat="false" ht="15" hidden="false" customHeight="false" outlineLevel="0" collapsed="false">
      <c r="A25" s="807" t="s">
        <v>298</v>
      </c>
      <c r="B25" s="804"/>
      <c r="C25" s="804"/>
      <c r="D25" s="804"/>
      <c r="E25" s="808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customFormat="false" ht="12.8" hidden="false" customHeight="false" outlineLevel="0" collapsed="false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</row>
    <row r="27" customFormat="false" ht="12.8" hidden="false" customHeight="false" outlineLevel="0" collapsed="false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</row>
    <row r="28" customFormat="false" ht="12.8" hidden="false" customHeight="false" outlineLevel="0" collapsed="false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</row>
    <row r="29" customFormat="false" ht="12.8" hidden="false" customHeight="false" outlineLevel="0" collapsed="false">
      <c r="A29" s="8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</row>
    <row r="30" customFormat="false" ht="12.8" hidden="false" customHeight="false" outlineLevel="0" collapsed="false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</row>
    <row r="31" customFormat="false" ht="12.8" hidden="false" customHeight="false" outlineLevel="0" collapsed="false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</row>
    <row r="32" customFormat="false" ht="12.8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</row>
    <row r="33" customFormat="false" ht="12.8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</row>
    <row r="34" customFormat="false" ht="12.8" hidden="false" customHeight="false" outlineLevel="0" collapsed="false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</row>
    <row r="35" customFormat="false" ht="12.8" hidden="false" customHeight="false" outlineLevel="0" collapsed="false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</row>
    <row r="36" customFormat="false" ht="12.8" hidden="false" customHeight="false" outlineLevel="0" collapsed="false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</row>
    <row r="37" customFormat="false" ht="12.8" hidden="false" customHeight="false" outlineLevel="0" collapsed="false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</row>
    <row r="38" customFormat="false" ht="12.8" hidden="false" customHeight="false" outlineLevel="0" collapsed="false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</row>
    <row r="39" customFormat="false" ht="12.8" hidden="false" customHeight="false" outlineLevel="0" collapsed="false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</row>
    <row r="40" customFormat="false" ht="12.8" hidden="false" customHeight="false" outlineLevel="0" collapsed="false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</row>
    <row r="41" customFormat="false" ht="12.8" hidden="false" customHeight="false" outlineLevel="0" collapsed="false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</row>
    <row r="42" customFormat="false" ht="12.8" hidden="false" customHeight="false" outlineLevel="0" collapsed="false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</row>
    <row r="43" customFormat="false" ht="12.8" hidden="false" customHeight="false" outlineLevel="0" collapsed="false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</row>
    <row r="44" customFormat="false" ht="12.8" hidden="false" customHeight="false" outlineLevel="0" collapsed="false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</row>
    <row r="45" customFormat="false" ht="12.8" hidden="false" customHeight="false" outlineLevel="0" collapsed="false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</row>
    <row r="46" customFormat="false" ht="12.8" hidden="false" customHeight="false" outlineLevel="0" collapsed="false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</row>
    <row r="47" customFormat="false" ht="12.8" hidden="false" customHeight="false" outlineLevel="0" collapsed="false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</row>
    <row r="48" customFormat="false" ht="12.8" hidden="false" customHeight="false" outlineLevel="0" collapsed="false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</row>
    <row r="49" customFormat="false" ht="12.8" hidden="false" customHeight="false" outlineLevel="0" collapsed="false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</row>
    <row r="50" customFormat="false" ht="12.8" hidden="false" customHeight="false" outlineLevel="0" collapsed="false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</row>
    <row r="51" customFormat="false" ht="12.8" hidden="false" customHeight="false" outlineLevel="0" collapsed="false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</row>
    <row r="52" customFormat="false" ht="12.8" hidden="false" customHeight="false" outlineLevel="0" collapsed="false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</row>
    <row r="53" customFormat="false" ht="12.8" hidden="false" customHeight="false" outlineLevel="0" collapsed="false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</row>
    <row r="54" customFormat="false" ht="12.8" hidden="false" customHeight="false" outlineLevel="0" collapsed="false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</row>
    <row r="55" customFormat="false" ht="12.8" hidden="false" customHeight="false" outlineLevel="0" collapsed="false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</row>
    <row r="56" customFormat="false" ht="12.8" hidden="false" customHeight="false" outlineLevel="0" collapsed="false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</row>
    <row r="57" customFormat="false" ht="12.8" hidden="false" customHeight="false" outlineLevel="0" collapsed="false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</row>
    <row r="58" customFormat="false" ht="12.8" hidden="false" customHeight="false" outlineLevel="0" collapsed="false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</row>
    <row r="59" customFormat="false" ht="12.8" hidden="false" customHeight="false" outlineLevel="0" collapsed="false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</row>
    <row r="60" customFormat="false" ht="12.8" hidden="false" customHeight="false" outlineLevel="0" collapsed="false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</row>
    <row r="61" customFormat="false" ht="12.8" hidden="false" customHeight="false" outlineLevel="0" collapsed="false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</row>
    <row r="62" customFormat="false" ht="12.8" hidden="false" customHeight="false" outlineLevel="0" collapsed="false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</row>
    <row r="63" customFormat="false" ht="12.8" hidden="false" customHeight="false" outlineLevel="0" collapsed="false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customFormat="false" ht="12.8" hidden="false" customHeight="false" outlineLevel="0" collapsed="false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customFormat="false" ht="12.8" hidden="false" customHeight="false" outlineLevel="0" collapsed="false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customFormat="false" ht="12.8" hidden="false" customHeight="false" outlineLevel="0" collapsed="false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</sheetData>
  <mergeCells count="7">
    <mergeCell ref="B4:B18"/>
    <mergeCell ref="C4:C18"/>
    <mergeCell ref="D4:D18"/>
    <mergeCell ref="E4:E18"/>
    <mergeCell ref="B19:B25"/>
    <mergeCell ref="C19:C25"/>
    <mergeCell ref="D19:D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16613</TotalTime>
  <Application>LibreOffice/7.4.5.1$MacOSX_AARCH64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fi-FI</dc:language>
  <cp:lastModifiedBy/>
  <dcterms:modified xsi:type="dcterms:W3CDTF">2026-02-18T16:03:56Z</dcterms:modified>
  <cp:revision>91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